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qg632BUmCqz//17e8T7r5keykde1AJrwntxxuRFvgDV4pyqfJGmeP9MyLwxDHrU5R9ZMEYuGjfckdC2MuzFt7g==" workbookSaltValue="vp69GcNKHXYZuPs9qAb8jg==" workbookSpinCount="100000"/>
  <bookViews>
    <workbookView xWindow="-108" yWindow="-108" windowWidth="23256" windowHeight="12456" tabRatio="886"/>
  </bookViews>
  <sheets>
    <sheet name="実施計画様式" sheetId="19" r:id="rId1"/>
    <sheet name="―" sheetId="6" state="hidden" r:id="rId2"/>
    <sheet name="分岐管理シート" sheetId="25" state="hidden" r:id="rId3"/>
    <sheet name="【チェックリスト】 " sheetId="20" state="hidden" r:id="rId4"/>
    <sheet name="朱色変色" sheetId="16" state="hidden" r:id="rId5"/>
    <sheet name="計算用" sheetId="22" state="hidden" r:id="rId6"/>
    <sheet name="自治体コード" sheetId="7" state="hidden" r:id="rId7"/>
    <sheet name="参考資料1_対象分野リスト" sheetId="26" state="hidden" r:id="rId8"/>
  </sheets>
  <definedNames>
    <definedName name="エネルギー・食料品価格等の物価高騰の影響を受けた生活者等に対して事業の効果が直接及ぶ">―!$G$2</definedName>
    <definedName name="種類_推奨事業メニュー">―!$O$2:$O$10</definedName>
    <definedName name="対象分野">参考資料1_対象分野リスト!$C$3:$C$24</definedName>
    <definedName name="事業始期_通常">―!$W$2:$W$13</definedName>
    <definedName name="国の予算年度_予備">―!$A$7</definedName>
    <definedName name="低_推奨事業メニュー">―!$O$12</definedName>
    <definedName name="特定事業者等支援">―!$Q$2:$Q$3</definedName>
    <definedName name="個人を対象とした給付金等">―!$S$2:$S$3</definedName>
    <definedName name="対象外経費に臨時交付金を充当していない">―!$M$2:$M$2</definedName>
    <definedName name="枠_推奨">―!$C$27</definedName>
    <definedName name="地方単独事業">―!$E$2</definedName>
    <definedName name="臨時の措置であることが分かる名称">―!$I$2</definedName>
    <definedName name="経済対策との関係">―!$K$2</definedName>
    <definedName name="基金_通常">―!$S$2:$S$3</definedName>
    <definedName name="予算区分_通常">―!$AA$2:$AA$4</definedName>
    <definedName name="国の予算年度_補正">―!$A$5</definedName>
    <definedName name="特定事業者等支援_低所得">―!$Q$5</definedName>
    <definedName name="個人を対象とした給付金等_低所得">―!$S$5</definedName>
    <definedName name="基金_低所得">―!$U$5</definedName>
    <definedName name="対象分野_低">参考資料1_対象分野リスト!$F$3</definedName>
    <definedName name="国の予算年度_R5全部">―!$A$14:$A$16</definedName>
    <definedName name="事業終期_翌債">―!$W$15:$W$27</definedName>
    <definedName name="国庫補助事業の名称">#REF!</definedName>
    <definedName name="子ども加算給付のための費用以外には使用していない">―!$AJ$6</definedName>
    <definedName name="枠_補正_予備パターン">―!$C$23:$C$25</definedName>
    <definedName name="枠_給付支援">―!$C$34</definedName>
    <definedName name="住民税均等割のみ課税世帯への給付のための費用以外には使用していない">―!$AJ$4</definedName>
    <definedName name="枠_補足">―!$C$13</definedName>
    <definedName name="分類無し1">―!$AP$2:$AP$3</definedName>
    <definedName name="基金の要件">―!$AF$2:$AF$4</definedName>
    <definedName name="枠_推奨_補足">―!$C$15</definedName>
    <definedName name="確認シート_○">#REF!</definedName>
    <definedName name="国の予算年度">―!$A$2:$A$3</definedName>
    <definedName name="国の予算年度_補正_予備">―!$A$9</definedName>
    <definedName name="国の予算年度_予備or補正_予備">―!$A$11:$A$12</definedName>
    <definedName name="事業終期_基金">―!$Y$15:$Y$27</definedName>
    <definedName name="事業終期_通常">―!$Y$2:$Y$13</definedName>
    <definedName name="住民税均等割非課税世帯への給付のための費用以外には使用していない">―!$AJ$2</definedName>
    <definedName name="低所得世帯支援_周知方法">―!$AN$2:$AN$7</definedName>
    <definedName name="低所得世帯支援_目標">―!$AL$2:$AL$5</definedName>
    <definedName name="枠_2つ以上">―!$C$29:$D$32</definedName>
    <definedName name="枠_指定範囲外">―!$C$36:$C$38</definedName>
    <definedName name="枠_補正パターン">―!$C$17:$C$19</definedName>
    <definedName name="枠_予備パターン">―!$C$21</definedName>
    <definedName name="_xlnm.Print_Area" localSheetId="1">―!$A$1:$AQ$48</definedName>
    <definedName name="_xlnm._FilterDatabase" localSheetId="0" hidden="1">実施計画様式!$A$71:$CB$480</definedName>
    <definedName name="_xlnm.Print_Area" localSheetId="0">実施計画様式!$A$1:$AQ$95</definedName>
    <definedName name="_xlnm.Print_Titles" localSheetId="0">実施計画様式!$68:$71</definedName>
    <definedName name="_xlnm.Print_Area" localSheetId="3">'【チェックリスト】 '!$A$1:$E$54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<sst xmlns="http://schemas.openxmlformats.org/spreadsheetml/2006/main" xmlns:r="http://schemas.openxmlformats.org/officeDocument/2006/relationships" count="7517" uniqueCount="7517">
  <si>
    <t>川内村</t>
  </si>
  <si>
    <t>メールアドレス</t>
  </si>
  <si>
    <t>01460</t>
  </si>
  <si>
    <t>07207</t>
  </si>
  <si>
    <t>060003</t>
  </si>
  <si>
    <t>473031</t>
  </si>
  <si>
    <t>014834</t>
  </si>
  <si>
    <t>茨城県稲敷市</t>
  </si>
  <si>
    <t>坂城町</t>
  </si>
  <si>
    <t>016489</t>
  </si>
  <si>
    <t>宮崎県諸塚村</t>
  </si>
  <si>
    <t>増毛町</t>
  </si>
  <si>
    <t>31203</t>
  </si>
  <si>
    <t>都道府県名</t>
  </si>
  <si>
    <t>385069</t>
  </si>
  <si>
    <t>024431</t>
  </si>
  <si>
    <t>434477</t>
  </si>
  <si>
    <t>石岡市</t>
  </si>
  <si>
    <t>電話番号</t>
  </si>
  <si>
    <t>234257</t>
  </si>
  <si>
    <t>102075</t>
  </si>
  <si>
    <t>304018</t>
  </si>
  <si>
    <t>203637</t>
  </si>
  <si>
    <t>龍ケ崎市</t>
  </si>
  <si>
    <t>016683</t>
  </si>
  <si>
    <t>Ａ</t>
  </si>
  <si>
    <t>地方公共団体名</t>
  </si>
  <si>
    <t>向日市</t>
  </si>
  <si>
    <t>①定額減税可能額が令和6年推計所得税額及び令和6年度住民税所得割額の合計を上回る者に対して調整額を給付することで、物価高における生活を維持する。
②調整給付対象者への給付金及び事務費
③給付金額　　調整給付対象者　3,910人×20千円=78,200千円　　
事務費　　9,460千円（推奨事業分：6,030千円、一体支援枠分：3,430千円）
事務費の内容　　[需用費（事務用品等）　役務費（郵送料等）　業務委託料　人件費　として支出]
④定額減税可能額が令和6年推計所得税額及び令和6年度住民税所得割額の合計を上回る調整給付対象者（3,910人）</t>
  </si>
  <si>
    <t>203866</t>
  </si>
  <si>
    <t>102083</t>
  </si>
  <si>
    <t>15212</t>
  </si>
  <si>
    <t>富岡町</t>
  </si>
  <si>
    <t>023035</t>
  </si>
  <si>
    <t>大槌町</t>
  </si>
  <si>
    <t>302040</t>
  </si>
  <si>
    <t>安八町</t>
  </si>
  <si>
    <t>東京都</t>
  </si>
  <si>
    <t>三重県明和町</t>
  </si>
  <si>
    <t>都道府県・市町村コード（５桁）</t>
  </si>
  <si>
    <t>五條市</t>
  </si>
  <si>
    <t>124630</t>
  </si>
  <si>
    <t>北海道南富良野町</t>
  </si>
  <si>
    <t>鋸南町</t>
  </si>
  <si>
    <t>014079</t>
  </si>
  <si>
    <t>263664</t>
  </si>
  <si>
    <t>西之表市</t>
  </si>
  <si>
    <t>事業
始期</t>
  </si>
  <si>
    <t>46491</t>
  </si>
  <si>
    <t>044067</t>
  </si>
  <si>
    <t>担当部局課名</t>
  </si>
  <si>
    <t>エラー（P列（B1）入力関連）</t>
    <rPh sb="10" eb="12">
      <t>ニュウリョク</t>
    </rPh>
    <rPh sb="12" eb="14">
      <t>カンレン</t>
    </rPh>
    <phoneticPr fontId="19"/>
  </si>
  <si>
    <t>Ｂ</t>
  </si>
  <si>
    <t>神山町</t>
  </si>
  <si>
    <t>016314</t>
  </si>
  <si>
    <t>木津川市</t>
  </si>
  <si>
    <t>草津町</t>
  </si>
  <si>
    <t>464902</t>
  </si>
  <si>
    <t>013919</t>
  </si>
  <si>
    <t>担当者氏名</t>
  </si>
  <si>
    <t>40100</t>
  </si>
  <si>
    <t>012246</t>
  </si>
  <si>
    <t>093611</t>
  </si>
  <si>
    <t>竜王町</t>
  </si>
  <si>
    <t>千葉県山武市</t>
  </si>
  <si>
    <t>20204</t>
  </si>
  <si>
    <t>島田市</t>
  </si>
  <si>
    <t>01692</t>
  </si>
  <si>
    <t>邑南町</t>
  </si>
  <si>
    <t>082333</t>
  </si>
  <si>
    <t>353051</t>
  </si>
  <si>
    <t>272086</t>
  </si>
  <si>
    <t>Ｎｏ</t>
  </si>
  <si>
    <t>余市町</t>
  </si>
  <si>
    <t>特別高圧</t>
    <rPh sb="0" eb="2">
      <t>トクベツ</t>
    </rPh>
    <rPh sb="2" eb="4">
      <t>コウアツ</t>
    </rPh>
    <phoneticPr fontId="19"/>
  </si>
  <si>
    <t>242047</t>
  </si>
  <si>
    <t>42208</t>
  </si>
  <si>
    <t>岡山県真庭市</t>
  </si>
  <si>
    <t>015849</t>
  </si>
  <si>
    <t>鶴田町</t>
  </si>
  <si>
    <t>42207</t>
  </si>
  <si>
    <t>鷹栖町</t>
  </si>
  <si>
    <t>北海道士幌町</t>
  </si>
  <si>
    <t>下條村</t>
  </si>
  <si>
    <t>最上町</t>
  </si>
  <si>
    <t>014320</t>
  </si>
  <si>
    <t>24442</t>
  </si>
  <si>
    <t>15226</t>
  </si>
  <si>
    <t>岡山県井原市</t>
  </si>
  <si>
    <t>033031</t>
  </si>
  <si>
    <t>事業
終期</t>
  </si>
  <si>
    <t>362085</t>
  </si>
  <si>
    <t>12215</t>
  </si>
  <si>
    <t>23234</t>
  </si>
  <si>
    <t>七飯町</t>
  </si>
  <si>
    <t>05214</t>
  </si>
  <si>
    <t>074225</t>
  </si>
  <si>
    <t>埼玉県鳩山町</t>
  </si>
  <si>
    <t>294276</t>
  </si>
  <si>
    <t>033022</t>
  </si>
  <si>
    <t>014257</t>
  </si>
  <si>
    <t>剣淵町</t>
  </si>
  <si>
    <t>13110</t>
  </si>
  <si>
    <t>泊村</t>
  </si>
  <si>
    <t>函南町</t>
  </si>
  <si>
    <t>034614</t>
  </si>
  <si>
    <t>292044</t>
  </si>
  <si>
    <t>015628</t>
  </si>
  <si>
    <t>13115</t>
  </si>
  <si>
    <t>大間町</t>
  </si>
  <si>
    <t>瀬戸内町</t>
  </si>
  <si>
    <t>205435</t>
  </si>
  <si>
    <t>平田村</t>
  </si>
  <si>
    <t>輪島市</t>
  </si>
  <si>
    <t>大阪府羽曳野市</t>
  </si>
  <si>
    <t>南陽市</t>
  </si>
  <si>
    <t>南木曽町</t>
  </si>
  <si>
    <t>Ｃ</t>
  </si>
  <si>
    <t>青森県西目屋村</t>
  </si>
  <si>
    <t>田尻町</t>
  </si>
  <si>
    <t>飯豊町</t>
  </si>
  <si>
    <t>北海道赤平市</t>
  </si>
  <si>
    <t>久山町</t>
  </si>
  <si>
    <t>152251</t>
  </si>
  <si>
    <t>各務原市</t>
  </si>
  <si>
    <t>442020</t>
  </si>
  <si>
    <t>014702</t>
  </si>
  <si>
    <t>六ヶ所村</t>
  </si>
  <si>
    <t>滋賀県近江八幡市</t>
  </si>
  <si>
    <t>39000</t>
  </si>
  <si>
    <t>苫前町</t>
  </si>
  <si>
    <t>佐伯市</t>
  </si>
  <si>
    <t>022012</t>
  </si>
  <si>
    <t>402184</t>
  </si>
  <si>
    <t>幌加内町</t>
  </si>
  <si>
    <t>東村山市</t>
  </si>
  <si>
    <t>山形県酒田市</t>
  </si>
  <si>
    <t>岐阜県北方町</t>
  </si>
  <si>
    <t>推奨</t>
    <rPh sb="0" eb="2">
      <t>スイショウ</t>
    </rPh>
    <phoneticPr fontId="19"/>
  </si>
  <si>
    <t>姶良市</t>
  </si>
  <si>
    <t>阿久根市</t>
  </si>
  <si>
    <t>北海道苫小牧市</t>
  </si>
  <si>
    <t>15000</t>
  </si>
  <si>
    <t>浜頓別町</t>
  </si>
  <si>
    <t>明石市</t>
  </si>
  <si>
    <t>大阪府貝塚市</t>
  </si>
  <si>
    <t>102105</t>
  </si>
  <si>
    <t>青森県平内町</t>
  </si>
  <si>
    <t>千葉県長南町</t>
  </si>
  <si>
    <t>422142</t>
  </si>
  <si>
    <t>愛知県大府市</t>
  </si>
  <si>
    <t>合計</t>
  </si>
  <si>
    <t>47000</t>
  </si>
  <si>
    <t>284432</t>
  </si>
  <si>
    <t>上富良野町</t>
  </si>
  <si>
    <t>016322</t>
  </si>
  <si>
    <t>232254</t>
  </si>
  <si>
    <t>北大東村</t>
  </si>
  <si>
    <t>常陸大宮市</t>
  </si>
  <si>
    <t>43433</t>
  </si>
  <si>
    <t>47381</t>
  </si>
  <si>
    <t>都道府県・市町村名</t>
  </si>
  <si>
    <t>上野原市</t>
  </si>
  <si>
    <t>北海道江差町</t>
  </si>
  <si>
    <t>223042</t>
  </si>
  <si>
    <t>08225</t>
  </si>
  <si>
    <t>京都府城陽市</t>
  </si>
  <si>
    <t>兵庫県</t>
  </si>
  <si>
    <t>小平市</t>
  </si>
  <si>
    <t>272272</t>
  </si>
  <si>
    <t>近江八幡市</t>
  </si>
  <si>
    <t>羽後町</t>
  </si>
  <si>
    <t>03484</t>
  </si>
  <si>
    <t>上野村</t>
  </si>
  <si>
    <t>北海道石狩市</t>
  </si>
  <si>
    <t>082309</t>
  </si>
  <si>
    <t>宮城県富谷市</t>
  </si>
  <si>
    <t>075485</t>
  </si>
  <si>
    <t>014281</t>
  </si>
  <si>
    <t>13202</t>
  </si>
  <si>
    <t>20485</t>
  </si>
  <si>
    <t>01518</t>
  </si>
  <si>
    <t>北本市</t>
  </si>
  <si>
    <t>015784</t>
  </si>
  <si>
    <t>伊那市</t>
  </si>
  <si>
    <t>232220</t>
  </si>
  <si>
    <t>石川県</t>
  </si>
  <si>
    <t>葛巻町</t>
  </si>
  <si>
    <t>青梅市</t>
  </si>
  <si>
    <t>20205</t>
  </si>
  <si>
    <t>29205</t>
  </si>
  <si>
    <t>35208</t>
  </si>
  <si>
    <t>南関町</t>
  </si>
  <si>
    <t>米原市</t>
  </si>
  <si>
    <t>122033</t>
  </si>
  <si>
    <t>01552</t>
  </si>
  <si>
    <t>073628</t>
  </si>
  <si>
    <t>20409</t>
  </si>
  <si>
    <t>113638</t>
  </si>
  <si>
    <t>埼玉県北本市</t>
  </si>
  <si>
    <t>06381</t>
  </si>
  <si>
    <t>二宮町</t>
  </si>
  <si>
    <t>風間浦村</t>
  </si>
  <si>
    <t>252069</t>
  </si>
  <si>
    <t>北塩原村</t>
  </si>
  <si>
    <t>宮崎県木城町</t>
  </si>
  <si>
    <t>014036</t>
  </si>
  <si>
    <t>釜石市</t>
  </si>
  <si>
    <t>20212</t>
  </si>
  <si>
    <t>津別町</t>
  </si>
  <si>
    <t>46530</t>
  </si>
  <si>
    <t>福島県白河市</t>
  </si>
  <si>
    <t>富士見市</t>
  </si>
  <si>
    <t>大潟村</t>
  </si>
  <si>
    <t>朝日村</t>
  </si>
  <si>
    <t>山田町</t>
  </si>
  <si>
    <t>435074</t>
  </si>
  <si>
    <t>152226</t>
  </si>
  <si>
    <t>203238</t>
  </si>
  <si>
    <t>07503</t>
  </si>
  <si>
    <t>千早赤阪村</t>
  </si>
  <si>
    <t>022047</t>
  </si>
  <si>
    <t>03209</t>
  </si>
  <si>
    <t>十和田市</t>
  </si>
  <si>
    <t>33346</t>
  </si>
  <si>
    <t>新温泉町</t>
  </si>
  <si>
    <t>01458</t>
  </si>
  <si>
    <t>082171</t>
  </si>
  <si>
    <t>加古川市</t>
  </si>
  <si>
    <t>中之条町</t>
  </si>
  <si>
    <t>023213</t>
  </si>
  <si>
    <t>42203</t>
  </si>
  <si>
    <t>414018</t>
  </si>
  <si>
    <t>016365</t>
  </si>
  <si>
    <t>総務省</t>
  </si>
  <si>
    <t>多古町</t>
  </si>
  <si>
    <t>131229</t>
  </si>
  <si>
    <t>伊奈町</t>
  </si>
  <si>
    <t>静岡県函南町</t>
  </si>
  <si>
    <t>共和町</t>
  </si>
  <si>
    <t>土庄町</t>
  </si>
  <si>
    <t>232386</t>
  </si>
  <si>
    <t>五戸町</t>
  </si>
  <si>
    <t>北海道中標津町</t>
  </si>
  <si>
    <t>長井市</t>
  </si>
  <si>
    <t>推奨事業・低所得・一体支援</t>
  </si>
  <si>
    <t>石川県七尾市</t>
  </si>
  <si>
    <t>044440</t>
  </si>
  <si>
    <t>愛知県大口町</t>
  </si>
  <si>
    <t>041009</t>
  </si>
  <si>
    <t>三笠市</t>
  </si>
  <si>
    <t>大阪府太子町</t>
  </si>
  <si>
    <t>032085</t>
  </si>
  <si>
    <t>05327</t>
  </si>
  <si>
    <t>鹿追町</t>
  </si>
  <si>
    <t>福井県大野市</t>
  </si>
  <si>
    <t>えりも町</t>
  </si>
  <si>
    <t>六戸町</t>
  </si>
  <si>
    <t>122114</t>
  </si>
  <si>
    <t>11230</t>
  </si>
  <si>
    <t>142069</t>
  </si>
  <si>
    <t>青森県佐井村</t>
  </si>
  <si>
    <t>大分県佐伯市</t>
  </si>
  <si>
    <t>352101</t>
  </si>
  <si>
    <t>芳賀町</t>
  </si>
  <si>
    <t>37208</t>
  </si>
  <si>
    <t>423831</t>
  </si>
  <si>
    <t>064262</t>
  </si>
  <si>
    <t>上砂川町</t>
  </si>
  <si>
    <t>阿南市</t>
  </si>
  <si>
    <t>野田村</t>
  </si>
  <si>
    <t>352152</t>
  </si>
  <si>
    <t>利尻町</t>
  </si>
  <si>
    <t>長岡市</t>
  </si>
  <si>
    <t>帯広市</t>
  </si>
  <si>
    <t>39203</t>
  </si>
  <si>
    <t>那須町</t>
  </si>
  <si>
    <t>物価高騰対応と関連しない施設の整備自体を主目的とするもの
物価高騰への対応と関連しないインフラ整備等のハード事業に係る費用</t>
    <rPh sb="0" eb="2">
      <t>ブッカ</t>
    </rPh>
    <rPh sb="2" eb="4">
      <t>コウトウ</t>
    </rPh>
    <rPh sb="4" eb="6">
      <t>タイオウ</t>
    </rPh>
    <rPh sb="7" eb="9">
      <t>カンレン</t>
    </rPh>
    <rPh sb="12" eb="14">
      <t>シセツ</t>
    </rPh>
    <rPh sb="15" eb="17">
      <t>セイビ</t>
    </rPh>
    <rPh sb="17" eb="19">
      <t>ジタイ</t>
    </rPh>
    <rPh sb="20" eb="23">
      <t>シュモクテキ</t>
    </rPh>
    <rPh sb="29" eb="31">
      <t>ブッカ</t>
    </rPh>
    <rPh sb="31" eb="33">
      <t>コウトウ</t>
    </rPh>
    <rPh sb="35" eb="37">
      <t>タイオウ</t>
    </rPh>
    <rPh sb="38" eb="40">
      <t>カンレン</t>
    </rPh>
    <rPh sb="47" eb="49">
      <t>セイビ</t>
    </rPh>
    <rPh sb="49" eb="50">
      <t>トウ</t>
    </rPh>
    <rPh sb="54" eb="56">
      <t>ジギョウ</t>
    </rPh>
    <rPh sb="57" eb="58">
      <t>カカ</t>
    </rPh>
    <rPh sb="59" eb="61">
      <t>ヒヨウ</t>
    </rPh>
    <phoneticPr fontId="19"/>
  </si>
  <si>
    <t>014699</t>
  </si>
  <si>
    <t>一宮町</t>
  </si>
  <si>
    <t>北海道奥尻町</t>
  </si>
  <si>
    <t>茨城県美浦村</t>
  </si>
  <si>
    <t>小樽市</t>
  </si>
  <si>
    <t>01432</t>
  </si>
  <si>
    <t>022098</t>
  </si>
  <si>
    <t>中央市</t>
  </si>
  <si>
    <t>つくばみらい市</t>
  </si>
  <si>
    <t>213616</t>
  </si>
  <si>
    <t>伊豆の国市</t>
  </si>
  <si>
    <t>39364</t>
  </si>
  <si>
    <t>青森県新郷村</t>
  </si>
  <si>
    <t>012351</t>
  </si>
  <si>
    <t>山形市</t>
  </si>
  <si>
    <t>20404</t>
  </si>
  <si>
    <t>島根県邑南町</t>
  </si>
  <si>
    <t>452025</t>
  </si>
  <si>
    <t>天理市</t>
  </si>
  <si>
    <t>213411</t>
  </si>
  <si>
    <t>014028</t>
  </si>
  <si>
    <t>大分市</t>
  </si>
  <si>
    <t>292052</t>
  </si>
  <si>
    <t>114081</t>
  </si>
  <si>
    <t>23207</t>
  </si>
  <si>
    <t>31204</t>
  </si>
  <si>
    <t>さくら市</t>
  </si>
  <si>
    <t>楢葉町</t>
  </si>
  <si>
    <t>長南町</t>
  </si>
  <si>
    <t>232068</t>
  </si>
  <si>
    <t>074233</t>
  </si>
  <si>
    <t>25383</t>
  </si>
  <si>
    <t>南丹市</t>
  </si>
  <si>
    <t>富士川町</t>
  </si>
  <si>
    <t>13227</t>
  </si>
  <si>
    <t>秋田県八峰町</t>
  </si>
  <si>
    <t>014630</t>
  </si>
  <si>
    <t>稚内市</t>
  </si>
  <si>
    <t>144029</t>
  </si>
  <si>
    <t>40217</t>
  </si>
  <si>
    <t>33202</t>
  </si>
  <si>
    <t>46501</t>
  </si>
  <si>
    <t>岐阜県土岐市</t>
  </si>
  <si>
    <t>014290</t>
  </si>
  <si>
    <t>06204</t>
  </si>
  <si>
    <t>331007</t>
  </si>
  <si>
    <t>大空町</t>
  </si>
  <si>
    <t>252123</t>
  </si>
  <si>
    <t>14201</t>
  </si>
  <si>
    <t>303437</t>
  </si>
  <si>
    <t>016632</t>
  </si>
  <si>
    <t>島根県奥出雲町</t>
  </si>
  <si>
    <t>大蔵村</t>
  </si>
  <si>
    <t>112305</t>
  </si>
  <si>
    <t>江戸川区</t>
  </si>
  <si>
    <t>自動計算分</t>
    <rPh sb="0" eb="5">
      <t>ジドウケイサンブン</t>
    </rPh>
    <phoneticPr fontId="19"/>
  </si>
  <si>
    <t>024414</t>
  </si>
  <si>
    <t>宮城県塩竈市</t>
  </si>
  <si>
    <t>長野県高山村</t>
  </si>
  <si>
    <t>243035</t>
  </si>
  <si>
    <t>132039</t>
  </si>
  <si>
    <t>402257</t>
  </si>
  <si>
    <t>074837</t>
  </si>
  <si>
    <t>宮城県</t>
  </si>
  <si>
    <t>01398</t>
  </si>
  <si>
    <t>大町市</t>
  </si>
  <si>
    <t>015555</t>
  </si>
  <si>
    <t>016462</t>
  </si>
  <si>
    <t>徳島市</t>
  </si>
  <si>
    <t>足寄町</t>
  </si>
  <si>
    <t>小布施町</t>
  </si>
  <si>
    <t>静岡県伊豆市</t>
  </si>
  <si>
    <t>鹿児島県伊仙町</t>
  </si>
  <si>
    <t>仙北市</t>
  </si>
  <si>
    <t>363685</t>
  </si>
  <si>
    <t>14217</t>
  </si>
  <si>
    <t>10000</t>
  </si>
  <si>
    <t>福岡県筑後市</t>
  </si>
  <si>
    <t>鹿児島県屋久島町</t>
  </si>
  <si>
    <t>岐阜市</t>
  </si>
  <si>
    <t>232017</t>
  </si>
  <si>
    <t>藤岡市</t>
  </si>
  <si>
    <t>長門市</t>
  </si>
  <si>
    <t>ひたちなか市</t>
  </si>
  <si>
    <t>40206</t>
  </si>
  <si>
    <t>奈良県川西町</t>
  </si>
  <si>
    <t>392065</t>
  </si>
  <si>
    <t>置戸町</t>
  </si>
  <si>
    <t>白糠町</t>
  </si>
  <si>
    <t>清瀬市</t>
  </si>
  <si>
    <t>43208</t>
  </si>
  <si>
    <t>淡路市</t>
  </si>
  <si>
    <t>山梨県小菅村</t>
  </si>
  <si>
    <t>08215</t>
  </si>
  <si>
    <t>044041</t>
  </si>
  <si>
    <t>26465</t>
  </si>
  <si>
    <t>36201</t>
  </si>
  <si>
    <t>40226</t>
  </si>
  <si>
    <t>43514</t>
  </si>
  <si>
    <t>122173</t>
  </si>
  <si>
    <t>13212</t>
  </si>
  <si>
    <t>北海道釧路町</t>
  </si>
  <si>
    <t>012033</t>
  </si>
  <si>
    <t>湧別町</t>
  </si>
  <si>
    <t>28382</t>
  </si>
  <si>
    <t>北海道南幌町</t>
  </si>
  <si>
    <t>鳥羽市</t>
  </si>
  <si>
    <t>福井県福井市</t>
  </si>
  <si>
    <t>予算区分確認用</t>
    <rPh sb="0" eb="2">
      <t>ヨサン</t>
    </rPh>
    <rPh sb="2" eb="4">
      <t>クブン</t>
    </rPh>
    <rPh sb="4" eb="6">
      <t>カクニン</t>
    </rPh>
    <rPh sb="6" eb="7">
      <t>ヨウ</t>
    </rPh>
    <phoneticPr fontId="19"/>
  </si>
  <si>
    <t>久慈市</t>
  </si>
  <si>
    <t>東彼杵町</t>
  </si>
  <si>
    <t>014389</t>
  </si>
  <si>
    <t>022021</t>
  </si>
  <si>
    <t>024023</t>
  </si>
  <si>
    <t>25209</t>
  </si>
  <si>
    <t>由仁町</t>
  </si>
  <si>
    <t>枕崎市</t>
  </si>
  <si>
    <t>182044</t>
  </si>
  <si>
    <t>12216</t>
  </si>
  <si>
    <t>価格高騰重点支援金事業（低所得者世帯支援（非課税世帯））【物価高騰対策給付金】</t>
  </si>
  <si>
    <t>（単位：千円）</t>
    <rPh sb="1" eb="3">
      <t>タンイ</t>
    </rPh>
    <rPh sb="4" eb="6">
      <t>センエン</t>
    </rPh>
    <phoneticPr fontId="19"/>
  </si>
  <si>
    <t>03201</t>
  </si>
  <si>
    <t>生駒市</t>
  </si>
  <si>
    <t>総事業費</t>
  </si>
  <si>
    <t>福津市</t>
  </si>
  <si>
    <t>大野城市</t>
  </si>
  <si>
    <t>用地の取得費</t>
    <rPh sb="3" eb="5">
      <t>シュトク</t>
    </rPh>
    <rPh sb="5" eb="6">
      <t>ヒ</t>
    </rPh>
    <phoneticPr fontId="19"/>
  </si>
  <si>
    <t>26207</t>
  </si>
  <si>
    <t>26212</t>
  </si>
  <si>
    <t>082058</t>
  </si>
  <si>
    <t>272043</t>
  </si>
  <si>
    <t>29202</t>
  </si>
  <si>
    <t>014541</t>
  </si>
  <si>
    <t>青森県東通村</t>
  </si>
  <si>
    <t>422096</t>
  </si>
  <si>
    <t>貸付金・保証金（繰上償還による保証金の過払い相当分の返金に伴う国庫返納を要するもの。利子補給または信用保証料補助は除く）</t>
    <rPh sb="10" eb="12">
      <t>ショウカン</t>
    </rPh>
    <rPh sb="42" eb="44">
      <t>リシ</t>
    </rPh>
    <rPh sb="44" eb="46">
      <t>ホキュウ</t>
    </rPh>
    <rPh sb="49" eb="51">
      <t>シンヨウ</t>
    </rPh>
    <rPh sb="51" eb="53">
      <t>ホショウ</t>
    </rPh>
    <rPh sb="53" eb="54">
      <t>リョウ</t>
    </rPh>
    <rPh sb="54" eb="56">
      <t>ホジョ</t>
    </rPh>
    <rPh sb="57" eb="58">
      <t>ノゾ</t>
    </rPh>
    <phoneticPr fontId="19"/>
  </si>
  <si>
    <t>122262</t>
  </si>
  <si>
    <t>日野市</t>
  </si>
  <si>
    <t>海士町</t>
  </si>
  <si>
    <t>01668</t>
  </si>
  <si>
    <t>23201</t>
  </si>
  <si>
    <t>犬山市</t>
  </si>
  <si>
    <t>05203</t>
  </si>
  <si>
    <t>382108</t>
  </si>
  <si>
    <t>011002</t>
  </si>
  <si>
    <t>山梨県道志村</t>
  </si>
  <si>
    <t>012025</t>
  </si>
  <si>
    <t>014842</t>
  </si>
  <si>
    <t>横瀬町</t>
  </si>
  <si>
    <t>302091</t>
  </si>
  <si>
    <t>会津若松市</t>
  </si>
  <si>
    <t>東みよし町</t>
  </si>
  <si>
    <t>北海道</t>
  </si>
  <si>
    <t>札幌市</t>
  </si>
  <si>
    <t>124222</t>
  </si>
  <si>
    <t>053490</t>
  </si>
  <si>
    <t>初山別村</t>
  </si>
  <si>
    <t>034827</t>
  </si>
  <si>
    <t>102113</t>
  </si>
  <si>
    <t>394106</t>
  </si>
  <si>
    <t>函館市</t>
  </si>
  <si>
    <t>13206</t>
  </si>
  <si>
    <t>014231</t>
  </si>
  <si>
    <t>太良町</t>
  </si>
  <si>
    <t>陸別町</t>
  </si>
  <si>
    <t>岐阜県瑞穂市</t>
  </si>
  <si>
    <t>和歌山県かつらぎ町</t>
  </si>
  <si>
    <t>332046</t>
  </si>
  <si>
    <t>143219</t>
  </si>
  <si>
    <t>松島町</t>
  </si>
  <si>
    <t>113492</t>
  </si>
  <si>
    <t>静岡県沼津市</t>
  </si>
  <si>
    <t>03322</t>
  </si>
  <si>
    <t>012041</t>
  </si>
  <si>
    <t>022071</t>
  </si>
  <si>
    <t>34204</t>
  </si>
  <si>
    <t>福井県小浜市</t>
  </si>
  <si>
    <t>その他
（一般財源や補助対象外経費等）</t>
  </si>
  <si>
    <t>旭川市</t>
  </si>
  <si>
    <t>14208</t>
  </si>
  <si>
    <t>172049</t>
  </si>
  <si>
    <t>17202</t>
  </si>
  <si>
    <t>012050</t>
  </si>
  <si>
    <t>36207</t>
  </si>
  <si>
    <t>024236</t>
  </si>
  <si>
    <t>岩手県九戸村</t>
  </si>
  <si>
    <t>南大東村</t>
  </si>
  <si>
    <t>222160</t>
  </si>
  <si>
    <t>室蘭市</t>
  </si>
  <si>
    <t>北海道小平町</t>
  </si>
  <si>
    <t>茨城県つくばみらい市</t>
  </si>
  <si>
    <t>09205</t>
  </si>
  <si>
    <t>エラー（事業始期・終期比較）</t>
  </si>
  <si>
    <t>012068</t>
  </si>
  <si>
    <t>32528</t>
  </si>
  <si>
    <t>神河町</t>
  </si>
  <si>
    <t>天栄村</t>
  </si>
  <si>
    <t>20219</t>
  </si>
  <si>
    <t>広島県大崎上島町</t>
  </si>
  <si>
    <t>猿払村</t>
  </si>
  <si>
    <t>402273</t>
  </si>
  <si>
    <t>103446</t>
  </si>
  <si>
    <t>新潟県十日町市</t>
  </si>
  <si>
    <t>釧路市</t>
  </si>
  <si>
    <t>223441</t>
  </si>
  <si>
    <t>八雲町</t>
  </si>
  <si>
    <t>千葉県八街市</t>
  </si>
  <si>
    <t>012076</t>
  </si>
  <si>
    <t>342149</t>
  </si>
  <si>
    <t>016454</t>
  </si>
  <si>
    <t>北海道訓子府町</t>
  </si>
  <si>
    <t>神奈川県清川村</t>
  </si>
  <si>
    <t>093645</t>
  </si>
  <si>
    <t>21203</t>
  </si>
  <si>
    <t>075213</t>
  </si>
  <si>
    <t>千葉県印西市</t>
  </si>
  <si>
    <t>岐阜県羽島市</t>
  </si>
  <si>
    <t>012084</t>
  </si>
  <si>
    <t>愛媛県四国中央市</t>
  </si>
  <si>
    <t>074471</t>
  </si>
  <si>
    <t>南房総市</t>
  </si>
  <si>
    <t>214035</t>
  </si>
  <si>
    <t>北見市</t>
  </si>
  <si>
    <t>20215</t>
  </si>
  <si>
    <t>012092</t>
  </si>
  <si>
    <t>木城町</t>
  </si>
  <si>
    <t>川南町</t>
  </si>
  <si>
    <t>平塚市</t>
  </si>
  <si>
    <t>三芳町</t>
  </si>
  <si>
    <t>016373</t>
  </si>
  <si>
    <t>既配分額
国のR5予備費分（給付金・定額減税一体支援枠分）　事務費
交付限度額⑤</t>
    <rPh sb="0" eb="1">
      <t>キ</t>
    </rPh>
    <rPh sb="1" eb="3">
      <t>ハイブン</t>
    </rPh>
    <rPh sb="3" eb="4">
      <t>ガク</t>
    </rPh>
    <phoneticPr fontId="19"/>
  </si>
  <si>
    <t>05368</t>
  </si>
  <si>
    <t>262056</t>
  </si>
  <si>
    <t>30428</t>
  </si>
  <si>
    <t>384887</t>
  </si>
  <si>
    <t>石狩市</t>
  </si>
  <si>
    <t>132152</t>
  </si>
  <si>
    <t>夕張市</t>
  </si>
  <si>
    <t>203092</t>
  </si>
  <si>
    <t>20207</t>
  </si>
  <si>
    <t>鹿角市</t>
  </si>
  <si>
    <t>大樹町</t>
  </si>
  <si>
    <t>012106</t>
  </si>
  <si>
    <t>013951</t>
  </si>
  <si>
    <t>39344</t>
  </si>
  <si>
    <t>123498</t>
  </si>
  <si>
    <t>01391</t>
  </si>
  <si>
    <t>倶知安町</t>
  </si>
  <si>
    <t>岩見沢市</t>
  </si>
  <si>
    <t>062120</t>
  </si>
  <si>
    <t>山鹿市</t>
  </si>
  <si>
    <t>上尾市</t>
  </si>
  <si>
    <t>014371</t>
  </si>
  <si>
    <t>12443</t>
  </si>
  <si>
    <t>大桑村</t>
  </si>
  <si>
    <t>232114</t>
  </si>
  <si>
    <t>43203</t>
  </si>
  <si>
    <t>知内町</t>
  </si>
  <si>
    <t>203068</t>
  </si>
  <si>
    <t>沖縄県渡名喜村</t>
  </si>
  <si>
    <t>012114</t>
  </si>
  <si>
    <t>網走市</t>
  </si>
  <si>
    <t>愛知県設楽町</t>
  </si>
  <si>
    <t>鎌倉市</t>
  </si>
  <si>
    <t>士別市</t>
  </si>
  <si>
    <t>122041</t>
  </si>
  <si>
    <t>愛知県常滑市</t>
  </si>
  <si>
    <t>120006</t>
  </si>
  <si>
    <t>325252</t>
  </si>
  <si>
    <t>112429</t>
  </si>
  <si>
    <t>012122</t>
  </si>
  <si>
    <t>333468</t>
  </si>
  <si>
    <t>柏市</t>
  </si>
  <si>
    <t>留萌市</t>
  </si>
  <si>
    <t>鹿児島市</t>
  </si>
  <si>
    <t>鳥取市</t>
  </si>
  <si>
    <t>014648</t>
  </si>
  <si>
    <t>八女市</t>
  </si>
  <si>
    <t>天城町</t>
  </si>
  <si>
    <t>20384</t>
  </si>
  <si>
    <t>012131</t>
  </si>
  <si>
    <t>422011</t>
  </si>
  <si>
    <t>府中市</t>
  </si>
  <si>
    <t>苫小牧市</t>
  </si>
  <si>
    <t>024112</t>
  </si>
  <si>
    <t>大鹿村</t>
  </si>
  <si>
    <t>南足柄市</t>
  </si>
  <si>
    <t>20388</t>
  </si>
  <si>
    <t>016942</t>
  </si>
  <si>
    <t>川根本町</t>
  </si>
  <si>
    <t>事業
終期
※可変部分
※この他は変えれません。</t>
    <rPh sb="8" eb="12">
      <t>カヘンブブン</t>
    </rPh>
    <rPh sb="16" eb="17">
      <t>ホカ</t>
    </rPh>
    <rPh sb="18" eb="19">
      <t>カ</t>
    </rPh>
    <phoneticPr fontId="19"/>
  </si>
  <si>
    <t>宮崎県美郷町</t>
  </si>
  <si>
    <t>04100</t>
  </si>
  <si>
    <t>012149</t>
  </si>
  <si>
    <t>012157</t>
  </si>
  <si>
    <t>新地町</t>
  </si>
  <si>
    <t>262064</t>
  </si>
  <si>
    <t>蓬田村</t>
  </si>
  <si>
    <t>大分県</t>
  </si>
  <si>
    <t>箱根町</t>
  </si>
  <si>
    <t>08236</t>
  </si>
  <si>
    <t>美唄市</t>
  </si>
  <si>
    <t>まんのう町</t>
  </si>
  <si>
    <t>094072</t>
  </si>
  <si>
    <t>赤井川村</t>
  </si>
  <si>
    <t>012165</t>
  </si>
  <si>
    <t>16202</t>
  </si>
  <si>
    <t>文京区</t>
  </si>
  <si>
    <t>芦別市</t>
  </si>
  <si>
    <t>京都府和束町</t>
  </si>
  <si>
    <t>台東区</t>
  </si>
  <si>
    <t>294501</t>
  </si>
  <si>
    <t>10205</t>
  </si>
  <si>
    <t>中川町</t>
  </si>
  <si>
    <t>古平町</t>
  </si>
  <si>
    <t>大阪市</t>
  </si>
  <si>
    <t>304280</t>
  </si>
  <si>
    <t>012173</t>
  </si>
  <si>
    <t>浅口市</t>
  </si>
  <si>
    <t>10421</t>
  </si>
  <si>
    <t>御殿場市</t>
  </si>
  <si>
    <t>島根県海士町</t>
  </si>
  <si>
    <t>11324</t>
  </si>
  <si>
    <t>江別市</t>
  </si>
  <si>
    <t>233625</t>
  </si>
  <si>
    <t>24215</t>
  </si>
  <si>
    <t>様似町</t>
  </si>
  <si>
    <t>当麻町</t>
  </si>
  <si>
    <t>南山城村</t>
  </si>
  <si>
    <t>京都府京丹後市</t>
  </si>
  <si>
    <t>014656</t>
  </si>
  <si>
    <t>293440</t>
  </si>
  <si>
    <t>福生市</t>
  </si>
  <si>
    <t>012181</t>
  </si>
  <si>
    <t>18423</t>
  </si>
  <si>
    <t>赤平市</t>
  </si>
  <si>
    <t>222135</t>
  </si>
  <si>
    <t>012190</t>
  </si>
  <si>
    <t>063223</t>
  </si>
  <si>
    <t>014869</t>
  </si>
  <si>
    <t>交付限度額計</t>
    <rPh sb="0" eb="2">
      <t>コウフ</t>
    </rPh>
    <rPh sb="2" eb="4">
      <t>ゲンド</t>
    </rPh>
    <rPh sb="4" eb="5">
      <t>ガク</t>
    </rPh>
    <rPh sb="5" eb="6">
      <t>ケイ</t>
    </rPh>
    <phoneticPr fontId="19"/>
  </si>
  <si>
    <t>015610</t>
  </si>
  <si>
    <t>144011</t>
  </si>
  <si>
    <t>紋別市</t>
  </si>
  <si>
    <t>432059</t>
  </si>
  <si>
    <t>熊本県高森町</t>
  </si>
  <si>
    <t>075647</t>
  </si>
  <si>
    <t>藤枝市</t>
  </si>
  <si>
    <t>014362</t>
  </si>
  <si>
    <t>402150</t>
  </si>
  <si>
    <t>徳島県北島町</t>
  </si>
  <si>
    <t>東通村</t>
  </si>
  <si>
    <t>奈井江町</t>
  </si>
  <si>
    <t>04205</t>
  </si>
  <si>
    <t>23563</t>
  </si>
  <si>
    <t>012203</t>
  </si>
  <si>
    <t>竹原市</t>
  </si>
  <si>
    <t>大垣市</t>
  </si>
  <si>
    <t>北海道音更町</t>
  </si>
  <si>
    <t>喜茂別町</t>
  </si>
  <si>
    <t>112291</t>
  </si>
  <si>
    <t>03208</t>
  </si>
  <si>
    <t>012211</t>
  </si>
  <si>
    <t>国のR5補正予算分（低所得世帯支援枠分）
事務費　交付限度額③　（令和6年1月通知分）</t>
    <rPh sb="4" eb="8">
      <t>ホセイヨサン</t>
    </rPh>
    <rPh sb="8" eb="9">
      <t>ブン</t>
    </rPh>
    <phoneticPr fontId="19"/>
  </si>
  <si>
    <t>佐久市</t>
  </si>
  <si>
    <t>名寄市</t>
  </si>
  <si>
    <t>07543</t>
  </si>
  <si>
    <t>43482</t>
  </si>
  <si>
    <t>25201</t>
  </si>
  <si>
    <t>中泊町</t>
  </si>
  <si>
    <t>05207</t>
  </si>
  <si>
    <t>082015</t>
  </si>
  <si>
    <t>08542</t>
  </si>
  <si>
    <t>給食</t>
  </si>
  <si>
    <t>012262</t>
  </si>
  <si>
    <t>24205</t>
  </si>
  <si>
    <t>17204</t>
  </si>
  <si>
    <t>202185</t>
  </si>
  <si>
    <t>012220</t>
  </si>
  <si>
    <t>182109</t>
  </si>
  <si>
    <t>024244</t>
  </si>
  <si>
    <t>232211</t>
  </si>
  <si>
    <t>162094</t>
  </si>
  <si>
    <t>012238</t>
  </si>
  <si>
    <t>39403</t>
  </si>
  <si>
    <t>022080</t>
  </si>
  <si>
    <t>06000</t>
  </si>
  <si>
    <t>沖縄県久米島町</t>
  </si>
  <si>
    <t>204251</t>
  </si>
  <si>
    <t>魚沼市</t>
  </si>
  <si>
    <t>075477</t>
  </si>
  <si>
    <t>三重県多気町</t>
  </si>
  <si>
    <t>北海道仁木町</t>
  </si>
  <si>
    <t>根室市</t>
  </si>
  <si>
    <t>中島村</t>
  </si>
  <si>
    <t>平内町</t>
  </si>
  <si>
    <t>046060</t>
  </si>
  <si>
    <t>北海道北斗市</t>
  </si>
  <si>
    <t>比布町</t>
  </si>
  <si>
    <t>263036</t>
  </si>
  <si>
    <t>千歳市</t>
  </si>
  <si>
    <t>231002</t>
  </si>
  <si>
    <t>072109</t>
  </si>
  <si>
    <t>守口市</t>
  </si>
  <si>
    <t>014087</t>
  </si>
  <si>
    <t>013625</t>
  </si>
  <si>
    <t>133639</t>
  </si>
  <si>
    <t>104299</t>
  </si>
  <si>
    <t>012254</t>
  </si>
  <si>
    <t>滑川市</t>
  </si>
  <si>
    <t>滝川市</t>
  </si>
  <si>
    <t>134015</t>
  </si>
  <si>
    <t>埼玉県和光市</t>
  </si>
  <si>
    <t>福島県葛尾村</t>
  </si>
  <si>
    <t>朝来市</t>
  </si>
  <si>
    <t>31370</t>
  </si>
  <si>
    <t>222267</t>
  </si>
  <si>
    <t>鯖江市</t>
  </si>
  <si>
    <t>砂川市</t>
  </si>
  <si>
    <t>11347</t>
  </si>
  <si>
    <t>福岡県糸島市</t>
  </si>
  <si>
    <t>伊豆市</t>
  </si>
  <si>
    <t>神奈川県鎌倉市</t>
  </si>
  <si>
    <t>清水町</t>
  </si>
  <si>
    <t>464911</t>
  </si>
  <si>
    <t>013315</t>
  </si>
  <si>
    <t>07504</t>
  </si>
  <si>
    <t>38422</t>
  </si>
  <si>
    <t>茅ヶ崎市</t>
  </si>
  <si>
    <t>基金_低所得</t>
    <rPh sb="0" eb="2">
      <t>キキン</t>
    </rPh>
    <rPh sb="3" eb="6">
      <t>テイショトク</t>
    </rPh>
    <phoneticPr fontId="19"/>
  </si>
  <si>
    <t>012271</t>
  </si>
  <si>
    <t>京丹波町</t>
  </si>
  <si>
    <t>歌志内市</t>
  </si>
  <si>
    <t>032093</t>
  </si>
  <si>
    <t>兵庫県西宮市</t>
  </si>
  <si>
    <t>泰阜村</t>
  </si>
  <si>
    <t>下北山村</t>
  </si>
  <si>
    <t>大町町</t>
  </si>
  <si>
    <t>上田市</t>
  </si>
  <si>
    <t>鮫川村</t>
  </si>
  <si>
    <t>28218</t>
  </si>
  <si>
    <t>012289</t>
  </si>
  <si>
    <t>神奈川県座間市</t>
  </si>
  <si>
    <t>阿智村</t>
  </si>
  <si>
    <t>雄武町</t>
  </si>
  <si>
    <t>深川市</t>
  </si>
  <si>
    <t>012297</t>
  </si>
  <si>
    <t>40646</t>
  </si>
  <si>
    <t>132098</t>
  </si>
  <si>
    <t>福岡県水巻町</t>
  </si>
  <si>
    <t>富良野市</t>
  </si>
  <si>
    <t>244431</t>
  </si>
  <si>
    <t>壮瞥町</t>
  </si>
  <si>
    <t>402052</t>
  </si>
  <si>
    <t>八郎潟町</t>
  </si>
  <si>
    <t>012301</t>
  </si>
  <si>
    <t>福島県三島町</t>
  </si>
  <si>
    <t>登別市</t>
  </si>
  <si>
    <t>020001</t>
  </si>
  <si>
    <t>014532</t>
  </si>
  <si>
    <t>長野県高森町</t>
  </si>
  <si>
    <t>012319</t>
  </si>
  <si>
    <t>兵庫県たつの市</t>
  </si>
  <si>
    <t>吉川市</t>
  </si>
  <si>
    <t>016675</t>
  </si>
  <si>
    <t>徳島県阿波市</t>
  </si>
  <si>
    <t>木祖村</t>
  </si>
  <si>
    <t>会津坂下町</t>
  </si>
  <si>
    <t>越前町</t>
  </si>
  <si>
    <t>155811</t>
  </si>
  <si>
    <t>恵庭市</t>
  </si>
  <si>
    <t>菊川市</t>
  </si>
  <si>
    <t>012335</t>
  </si>
  <si>
    <t>蕨市</t>
  </si>
  <si>
    <t>035068</t>
  </si>
  <si>
    <t>飯田市</t>
  </si>
  <si>
    <t>02384</t>
  </si>
  <si>
    <t>伊達市</t>
  </si>
  <si>
    <t>434248</t>
  </si>
  <si>
    <t>012343</t>
  </si>
  <si>
    <t>11369</t>
  </si>
  <si>
    <t>おおい町</t>
  </si>
  <si>
    <t>北広島市</t>
  </si>
  <si>
    <t>福島県会津若松市</t>
  </si>
  <si>
    <t>40213</t>
  </si>
  <si>
    <t>東松島市</t>
  </si>
  <si>
    <t>32209</t>
  </si>
  <si>
    <t>芝山町</t>
  </si>
  <si>
    <t>012360</t>
  </si>
  <si>
    <t>30424</t>
  </si>
  <si>
    <t>北斗市</t>
  </si>
  <si>
    <t>09301</t>
  </si>
  <si>
    <t>青森県今別町</t>
  </si>
  <si>
    <t>024058</t>
  </si>
  <si>
    <t>介護サービス事業所・施設等</t>
    <rPh sb="0" eb="2">
      <t>カイゴ</t>
    </rPh>
    <rPh sb="6" eb="9">
      <t>ジギョウショ</t>
    </rPh>
    <rPh sb="10" eb="12">
      <t>シセツ</t>
    </rPh>
    <rPh sb="12" eb="13">
      <t>トウ</t>
    </rPh>
    <phoneticPr fontId="19"/>
  </si>
  <si>
    <t>013030</t>
  </si>
  <si>
    <t>062065</t>
  </si>
  <si>
    <t>46303</t>
  </si>
  <si>
    <t>佐世保市</t>
  </si>
  <si>
    <t>事業終期_基金</t>
    <rPh sb="0" eb="2">
      <t>ジギョウ</t>
    </rPh>
    <rPh sb="2" eb="4">
      <t>シュウキ</t>
    </rPh>
    <rPh sb="5" eb="7">
      <t>キキン</t>
    </rPh>
    <phoneticPr fontId="19"/>
  </si>
  <si>
    <t>志賀町</t>
  </si>
  <si>
    <t>四街道市</t>
  </si>
  <si>
    <t>46224</t>
  </si>
  <si>
    <t>014559</t>
  </si>
  <si>
    <t>054640</t>
  </si>
  <si>
    <t>宮崎県</t>
  </si>
  <si>
    <t>152161</t>
  </si>
  <si>
    <t>当別町</t>
  </si>
  <si>
    <t>075019</t>
  </si>
  <si>
    <t>鳥取県三朝町</t>
  </si>
  <si>
    <t>原村</t>
  </si>
  <si>
    <t>長崎県雲仙市</t>
  </si>
  <si>
    <t>14362</t>
  </si>
  <si>
    <t>013048</t>
  </si>
  <si>
    <t>栗東市</t>
  </si>
  <si>
    <t>F列（地方単独事業）に「○」が無いのに、他の項目が記載されていないか</t>
    <rPh sb="1" eb="2">
      <t>レツ</t>
    </rPh>
    <rPh sb="3" eb="5">
      <t>チホウ</t>
    </rPh>
    <rPh sb="5" eb="7">
      <t>タンドク</t>
    </rPh>
    <rPh sb="7" eb="9">
      <t>ジギョウ</t>
    </rPh>
    <rPh sb="15" eb="16">
      <t>ナ</t>
    </rPh>
    <rPh sb="20" eb="21">
      <t>ホカ</t>
    </rPh>
    <rPh sb="22" eb="24">
      <t>コウモク</t>
    </rPh>
    <rPh sb="25" eb="27">
      <t>キサイ</t>
    </rPh>
    <phoneticPr fontId="19"/>
  </si>
  <si>
    <t>厚真町</t>
  </si>
  <si>
    <t>新篠津村</t>
  </si>
  <si>
    <t>293458</t>
  </si>
  <si>
    <t>07501</t>
  </si>
  <si>
    <t>むつ市</t>
  </si>
  <si>
    <t>24562</t>
  </si>
  <si>
    <t>刈羽村</t>
  </si>
  <si>
    <t>寿都町</t>
  </si>
  <si>
    <t>大山町</t>
  </si>
  <si>
    <t>青森県十和田市</t>
  </si>
  <si>
    <t>松前町</t>
  </si>
  <si>
    <t>岩内町</t>
  </si>
  <si>
    <t>46523</t>
  </si>
  <si>
    <t>小川町</t>
  </si>
  <si>
    <t>042153</t>
  </si>
  <si>
    <t>014095</t>
  </si>
  <si>
    <t>062031</t>
  </si>
  <si>
    <t>013323</t>
  </si>
  <si>
    <t>智頭町</t>
  </si>
  <si>
    <t>福島町</t>
  </si>
  <si>
    <t>エラー（I列入力漏れ）</t>
    <rPh sb="5" eb="6">
      <t>レツ</t>
    </rPh>
    <rPh sb="6" eb="8">
      <t>ニュウリョク</t>
    </rPh>
    <rPh sb="8" eb="9">
      <t>モ</t>
    </rPh>
    <phoneticPr fontId="19"/>
  </si>
  <si>
    <t>092011</t>
  </si>
  <si>
    <t>013331</t>
  </si>
  <si>
    <t>013340</t>
  </si>
  <si>
    <t>昭和町</t>
  </si>
  <si>
    <t>利府町</t>
  </si>
  <si>
    <t>153427</t>
  </si>
  <si>
    <t>福岡県宮若市</t>
  </si>
  <si>
    <t>122157</t>
  </si>
  <si>
    <t>東海村</t>
  </si>
  <si>
    <t>木古内町</t>
  </si>
  <si>
    <t>013374</t>
  </si>
  <si>
    <t>愛媛県松野町</t>
  </si>
  <si>
    <t>013439</t>
  </si>
  <si>
    <t>01514</t>
  </si>
  <si>
    <t>082210</t>
  </si>
  <si>
    <t>35344</t>
  </si>
  <si>
    <t>鹿部町</t>
  </si>
  <si>
    <t>見附市</t>
  </si>
  <si>
    <t>国の予算年度が入力されているか</t>
    <rPh sb="0" eb="1">
      <t>クニ</t>
    </rPh>
    <rPh sb="2" eb="4">
      <t>ヨサン</t>
    </rPh>
    <rPh sb="4" eb="6">
      <t>ネンド</t>
    </rPh>
    <rPh sb="7" eb="9">
      <t>ニュウリョク</t>
    </rPh>
    <phoneticPr fontId="19"/>
  </si>
  <si>
    <t>013455</t>
  </si>
  <si>
    <t>横浜町</t>
  </si>
  <si>
    <t>40220</t>
  </si>
  <si>
    <t>春日部市</t>
  </si>
  <si>
    <t>森町</t>
  </si>
  <si>
    <t>435058</t>
  </si>
  <si>
    <t>013463</t>
  </si>
  <si>
    <t>野木町</t>
  </si>
  <si>
    <t>07342</t>
  </si>
  <si>
    <t>013471</t>
  </si>
  <si>
    <t>293857</t>
  </si>
  <si>
    <t>長万部町</t>
  </si>
  <si>
    <t>03211</t>
  </si>
  <si>
    <t>10448</t>
  </si>
  <si>
    <t>今別町</t>
  </si>
  <si>
    <t>13102</t>
  </si>
  <si>
    <t>阿賀町</t>
  </si>
  <si>
    <t>会津美里町</t>
  </si>
  <si>
    <t>鳴門市</t>
  </si>
  <si>
    <t>洋野町</t>
  </si>
  <si>
    <t>21501</t>
  </si>
  <si>
    <t>013617</t>
  </si>
  <si>
    <t>雨竜町</t>
  </si>
  <si>
    <t>292109</t>
  </si>
  <si>
    <t>022101</t>
  </si>
  <si>
    <t>江差町</t>
  </si>
  <si>
    <t>01638</t>
  </si>
  <si>
    <t>北海道木古内町</t>
  </si>
  <si>
    <t>上ノ国町</t>
  </si>
  <si>
    <t>113271</t>
  </si>
  <si>
    <t>013633</t>
  </si>
  <si>
    <t>山形県朝日町</t>
  </si>
  <si>
    <t>35207</t>
  </si>
  <si>
    <t>016101</t>
  </si>
  <si>
    <t>厚沢部町</t>
  </si>
  <si>
    <t>232122</t>
  </si>
  <si>
    <t>河内町</t>
  </si>
  <si>
    <t>深浦町</t>
  </si>
  <si>
    <t>田子町</t>
  </si>
  <si>
    <t>宮古市</t>
  </si>
  <si>
    <t>013641</t>
  </si>
  <si>
    <t>新郷村</t>
  </si>
  <si>
    <t>竹田市</t>
  </si>
  <si>
    <t>乙部町</t>
  </si>
  <si>
    <t>埼玉県川口市</t>
  </si>
  <si>
    <t>福島県相馬市</t>
  </si>
  <si>
    <t>28215</t>
  </si>
  <si>
    <t>473014</t>
  </si>
  <si>
    <t>埼玉県宮代町</t>
  </si>
  <si>
    <t>男鹿市</t>
  </si>
  <si>
    <t>412058</t>
  </si>
  <si>
    <t>014826</t>
  </si>
  <si>
    <t>瑞穂市</t>
  </si>
  <si>
    <t>142077</t>
  </si>
  <si>
    <t>秋田県潟上市</t>
  </si>
  <si>
    <t>013676</t>
  </si>
  <si>
    <t>三重県名張市</t>
  </si>
  <si>
    <t>岡谷市</t>
  </si>
  <si>
    <t>金ケ崎町</t>
  </si>
  <si>
    <t>024422</t>
  </si>
  <si>
    <t>国のR5補正予算分
（交付限度額①）</t>
    <rPh sb="4" eb="6">
      <t>ホセイ</t>
    </rPh>
    <phoneticPr fontId="19"/>
  </si>
  <si>
    <t>016497</t>
  </si>
  <si>
    <t>阿見町</t>
  </si>
  <si>
    <t>宜野湾市</t>
  </si>
  <si>
    <t>奥尻町</t>
  </si>
  <si>
    <t>042030</t>
  </si>
  <si>
    <t>016381</t>
  </si>
  <si>
    <t>282235</t>
  </si>
  <si>
    <t>473570</t>
  </si>
  <si>
    <t>長野県岡谷市</t>
  </si>
  <si>
    <t>沼田市</t>
  </si>
  <si>
    <t>山口県柳井市</t>
  </si>
  <si>
    <t>40601</t>
  </si>
  <si>
    <t>123293</t>
  </si>
  <si>
    <t>042145</t>
  </si>
  <si>
    <t>052043</t>
  </si>
  <si>
    <t>岡山県早島町</t>
  </si>
  <si>
    <t>長野県御代田町</t>
  </si>
  <si>
    <t>113484</t>
  </si>
  <si>
    <t>相生市</t>
  </si>
  <si>
    <t>013706</t>
  </si>
  <si>
    <t>252042</t>
  </si>
  <si>
    <t>29363</t>
  </si>
  <si>
    <t>東庄町</t>
  </si>
  <si>
    <t>072079</t>
  </si>
  <si>
    <t>下川町</t>
  </si>
  <si>
    <t>073083</t>
  </si>
  <si>
    <t>長崎市</t>
  </si>
  <si>
    <t>07482</t>
  </si>
  <si>
    <t>岩沼市</t>
  </si>
  <si>
    <t>074021</t>
  </si>
  <si>
    <t>今金町</t>
  </si>
  <si>
    <t>262099</t>
  </si>
  <si>
    <t>083640</t>
  </si>
  <si>
    <t>13120</t>
  </si>
  <si>
    <t>開成町</t>
  </si>
  <si>
    <t>244708</t>
  </si>
  <si>
    <t>013714</t>
  </si>
  <si>
    <t>053619</t>
  </si>
  <si>
    <t>064289</t>
  </si>
  <si>
    <t>せたな町</t>
  </si>
  <si>
    <t>三郷町</t>
  </si>
  <si>
    <t>294411</t>
  </si>
  <si>
    <t>小美玉市</t>
  </si>
  <si>
    <t>士幌町</t>
  </si>
  <si>
    <t>島牧村</t>
  </si>
  <si>
    <t>大津町</t>
  </si>
  <si>
    <t>21505</t>
  </si>
  <si>
    <t>193461</t>
  </si>
  <si>
    <t>能美市</t>
  </si>
  <si>
    <t>015474</t>
  </si>
  <si>
    <t>032034</t>
  </si>
  <si>
    <t>エラー（事業終期選択漏れ）</t>
    <rPh sb="6" eb="8">
      <t>シュウキ</t>
    </rPh>
    <phoneticPr fontId="19"/>
  </si>
  <si>
    <t>132241</t>
  </si>
  <si>
    <t>013927</t>
  </si>
  <si>
    <t>真庭市</t>
  </si>
  <si>
    <t>01217</t>
  </si>
  <si>
    <t>沖縄県西原町</t>
  </si>
  <si>
    <t>032115</t>
  </si>
  <si>
    <t>173843</t>
  </si>
  <si>
    <t>愛媛県砥部町</t>
  </si>
  <si>
    <t>28227</t>
  </si>
  <si>
    <t>016471</t>
  </si>
  <si>
    <t>苓北町</t>
  </si>
  <si>
    <t>465054</t>
  </si>
  <si>
    <t>海老名市</t>
  </si>
  <si>
    <t>15225</t>
  </si>
  <si>
    <t>鮭川村</t>
  </si>
  <si>
    <t>29361</t>
  </si>
  <si>
    <t>013935</t>
  </si>
  <si>
    <t>福岡県志免町</t>
  </si>
  <si>
    <t>016641</t>
  </si>
  <si>
    <t>和歌山県有田川町</t>
  </si>
  <si>
    <t>29322</t>
  </si>
  <si>
    <t>113859</t>
  </si>
  <si>
    <t>黒松内町</t>
  </si>
  <si>
    <t>184233</t>
  </si>
  <si>
    <t>泉崎村</t>
  </si>
  <si>
    <t>422045</t>
  </si>
  <si>
    <t>木曽町</t>
  </si>
  <si>
    <t>遠賀町</t>
  </si>
  <si>
    <t>千葉県八千代市</t>
  </si>
  <si>
    <t>鳴沢村</t>
  </si>
  <si>
    <t>462250</t>
  </si>
  <si>
    <t>016047</t>
  </si>
  <si>
    <t>131032</t>
  </si>
  <si>
    <t>那珂川町</t>
  </si>
  <si>
    <t>013943</t>
  </si>
  <si>
    <t>162060</t>
  </si>
  <si>
    <t>142158</t>
  </si>
  <si>
    <t>014044</t>
  </si>
  <si>
    <t>柏崎市</t>
  </si>
  <si>
    <t>蘭越町</t>
  </si>
  <si>
    <t>204501</t>
  </si>
  <si>
    <t>014311</t>
  </si>
  <si>
    <t>筑北村</t>
  </si>
  <si>
    <t>02201</t>
  </si>
  <si>
    <t>北海道伊達市</t>
  </si>
  <si>
    <t>越生町</t>
  </si>
  <si>
    <t>ニセコ町</t>
  </si>
  <si>
    <t>013960</t>
  </si>
  <si>
    <t>蔵王町</t>
  </si>
  <si>
    <t>192139</t>
  </si>
  <si>
    <t>真狩村</t>
  </si>
  <si>
    <t>Ｂ２''
国のR5補正予算分
（交付限度額③）</t>
    <rPh sb="9" eb="11">
      <t>ホセイ</t>
    </rPh>
    <phoneticPr fontId="19"/>
  </si>
  <si>
    <t>R6.4以降</t>
    <rPh sb="4" eb="6">
      <t>イコウ</t>
    </rPh>
    <phoneticPr fontId="19"/>
  </si>
  <si>
    <t>野々市市</t>
  </si>
  <si>
    <t>342122</t>
  </si>
  <si>
    <t>204137</t>
  </si>
  <si>
    <t>013978</t>
  </si>
  <si>
    <t>留寿都村</t>
  </si>
  <si>
    <t>132276</t>
  </si>
  <si>
    <t>佐川町</t>
  </si>
  <si>
    <t>01482</t>
  </si>
  <si>
    <t>27361</t>
  </si>
  <si>
    <t>112143</t>
  </si>
  <si>
    <t>013986</t>
  </si>
  <si>
    <t>中富良野町</t>
  </si>
  <si>
    <t>013994</t>
  </si>
  <si>
    <t>東川町</t>
  </si>
  <si>
    <t>06364</t>
  </si>
  <si>
    <t>兵庫県豊岡市</t>
  </si>
  <si>
    <t>京極町</t>
  </si>
  <si>
    <t>真岡市</t>
  </si>
  <si>
    <t>014001</t>
  </si>
  <si>
    <t>上勝町</t>
  </si>
  <si>
    <t>岩泉町</t>
  </si>
  <si>
    <t>442089</t>
  </si>
  <si>
    <t>伊江村</t>
  </si>
  <si>
    <t>016438</t>
  </si>
  <si>
    <t>364029</t>
  </si>
  <si>
    <r>
      <t>（基金調べについて）</t>
    </r>
    <r>
      <rPr>
        <sz val="14"/>
        <color auto="1"/>
        <rFont val="ＭＳ Ｐゴシック"/>
      </rPr>
      <t>令和５年度末までに事業着手する事業が記載されているか、また、基金の要件②イに該当する事業については、取崩終期が令和10年度末まで、②ロに該当する事業については令和７年度末までとなっているか
※基金事業を記載していない場合は、上記に関係なく「○」を選択してください。</t>
    </r>
    <rPh sb="1" eb="3">
      <t>キキン</t>
    </rPh>
    <rPh sb="3" eb="4">
      <t>シラ</t>
    </rPh>
    <rPh sb="10" eb="12">
      <t>レイワ</t>
    </rPh>
    <rPh sb="13" eb="16">
      <t>ネンドマツ</t>
    </rPh>
    <rPh sb="19" eb="21">
      <t>ジギョウ</t>
    </rPh>
    <rPh sb="21" eb="23">
      <t>チャクシュ</t>
    </rPh>
    <rPh sb="25" eb="27">
      <t>ジギョウ</t>
    </rPh>
    <rPh sb="28" eb="30">
      <t>キサイ</t>
    </rPh>
    <rPh sb="40" eb="42">
      <t>キキン</t>
    </rPh>
    <rPh sb="43" eb="45">
      <t>ヨウケン</t>
    </rPh>
    <rPh sb="48" eb="50">
      <t>ガイトウ</t>
    </rPh>
    <rPh sb="52" eb="54">
      <t>ジギョウ</t>
    </rPh>
    <rPh sb="65" eb="67">
      <t>レイワ</t>
    </rPh>
    <rPh sb="69" eb="72">
      <t>ネンドマツ</t>
    </rPh>
    <rPh sb="78" eb="80">
      <t>ガイトウ</t>
    </rPh>
    <rPh sb="82" eb="84">
      <t>ジギョウ</t>
    </rPh>
    <rPh sb="89" eb="91">
      <t>レイワ</t>
    </rPh>
    <rPh sb="92" eb="95">
      <t>ネンドマツ</t>
    </rPh>
    <rPh sb="106" eb="108">
      <t>キキン</t>
    </rPh>
    <rPh sb="108" eb="110">
      <t>ジギョウ</t>
    </rPh>
    <rPh sb="111" eb="113">
      <t>キサイ</t>
    </rPh>
    <rPh sb="118" eb="120">
      <t>バアイ</t>
    </rPh>
    <rPh sb="122" eb="124">
      <t>ジョウキ</t>
    </rPh>
    <rPh sb="125" eb="127">
      <t>カンケイ</t>
    </rPh>
    <rPh sb="133" eb="135">
      <t>センタク</t>
    </rPh>
    <phoneticPr fontId="19"/>
  </si>
  <si>
    <t>北海道八雲町</t>
  </si>
  <si>
    <t>角田市</t>
  </si>
  <si>
    <t>015458</t>
  </si>
  <si>
    <t>014010</t>
  </si>
  <si>
    <t>神恵内村</t>
  </si>
  <si>
    <t>014052</t>
  </si>
  <si>
    <t>福島県</t>
  </si>
  <si>
    <t>広島県福山市</t>
  </si>
  <si>
    <t>014303</t>
  </si>
  <si>
    <t>秋田県羽後町</t>
  </si>
  <si>
    <t>積丹町</t>
  </si>
  <si>
    <t>占冠村</t>
  </si>
  <si>
    <t>014061</t>
  </si>
  <si>
    <t>272078</t>
  </si>
  <si>
    <t>34309</t>
  </si>
  <si>
    <t>仁木町</t>
  </si>
  <si>
    <t>石川町</t>
  </si>
  <si>
    <t>152129</t>
  </si>
  <si>
    <t>01545</t>
  </si>
  <si>
    <t>02206</t>
  </si>
  <si>
    <t>015601</t>
  </si>
  <si>
    <t>南幌町</t>
  </si>
  <si>
    <t>岩手県普代村</t>
  </si>
  <si>
    <t>023230</t>
  </si>
  <si>
    <t>南城市</t>
  </si>
  <si>
    <t>014249</t>
  </si>
  <si>
    <t>322032</t>
  </si>
  <si>
    <t>412074</t>
  </si>
  <si>
    <t>大多喜町</t>
  </si>
  <si>
    <t>王寺町</t>
  </si>
  <si>
    <t>種類_推奨事業メニュー</t>
    <rPh sb="0" eb="2">
      <t>シュルイ</t>
    </rPh>
    <rPh sb="3" eb="5">
      <t>スイショウ</t>
    </rPh>
    <rPh sb="5" eb="7">
      <t>ジギョウ</t>
    </rPh>
    <phoneticPr fontId="19"/>
  </si>
  <si>
    <t>かすみがうら市</t>
  </si>
  <si>
    <t>滝上町</t>
  </si>
  <si>
    <t>おいらせ町</t>
  </si>
  <si>
    <t>11237</t>
  </si>
  <si>
    <t>014273</t>
  </si>
  <si>
    <t>国のR5予備費
（交付限度額④）</t>
    <rPh sb="4" eb="7">
      <t>ヨビヒ</t>
    </rPh>
    <phoneticPr fontId="19"/>
  </si>
  <si>
    <t>西脇市</t>
  </si>
  <si>
    <t>092061</t>
  </si>
  <si>
    <t>河南町</t>
  </si>
  <si>
    <t>074055</t>
  </si>
  <si>
    <t>由利本荘市</t>
  </si>
  <si>
    <t>08216</t>
  </si>
  <si>
    <t>082163</t>
  </si>
  <si>
    <t>014729</t>
  </si>
  <si>
    <t>033812</t>
  </si>
  <si>
    <t>長沼町</t>
  </si>
  <si>
    <t>栃木市</t>
  </si>
  <si>
    <t>014613</t>
  </si>
  <si>
    <t>筑紫野市</t>
  </si>
  <si>
    <t>栗山町</t>
  </si>
  <si>
    <t>155047</t>
  </si>
  <si>
    <t>20562</t>
  </si>
  <si>
    <t>32343</t>
  </si>
  <si>
    <t>遠別町</t>
  </si>
  <si>
    <t>464686</t>
  </si>
  <si>
    <t>南箕輪村</t>
  </si>
  <si>
    <t>42307</t>
  </si>
  <si>
    <t>島根県江津市</t>
  </si>
  <si>
    <t>074217</t>
  </si>
  <si>
    <t>月形町</t>
  </si>
  <si>
    <t>433489</t>
  </si>
  <si>
    <t>八百津町</t>
  </si>
  <si>
    <t>静岡県伊東市</t>
  </si>
  <si>
    <t>奈良県桜井市</t>
  </si>
  <si>
    <t>413275</t>
  </si>
  <si>
    <t>佐呂間町</t>
  </si>
  <si>
    <t>053635</t>
  </si>
  <si>
    <t>聖籠町</t>
  </si>
  <si>
    <t>山形県南陽市</t>
  </si>
  <si>
    <t>浦臼町</t>
  </si>
  <si>
    <t>新十津川町</t>
  </si>
  <si>
    <t>172103</t>
  </si>
  <si>
    <t>343021</t>
  </si>
  <si>
    <t>身延町</t>
  </si>
  <si>
    <t>014346</t>
  </si>
  <si>
    <t>222232</t>
  </si>
  <si>
    <t>静岡県磐田市</t>
  </si>
  <si>
    <t>014338</t>
  </si>
  <si>
    <t>131075</t>
  </si>
  <si>
    <t>熊本県氷川町</t>
  </si>
  <si>
    <t>長和町</t>
  </si>
  <si>
    <t>393444</t>
  </si>
  <si>
    <t>伊予市</t>
  </si>
  <si>
    <t>妹背牛町</t>
  </si>
  <si>
    <t>小田原市</t>
  </si>
  <si>
    <t>313297</t>
  </si>
  <si>
    <t>大鰐町</t>
  </si>
  <si>
    <t>宮城県岩沼市</t>
  </si>
  <si>
    <t>023078</t>
  </si>
  <si>
    <t>秩父別町</t>
  </si>
  <si>
    <t>長野県南木曽町</t>
  </si>
  <si>
    <t>井手町</t>
  </si>
  <si>
    <t>二本松市</t>
  </si>
  <si>
    <t>062057</t>
  </si>
  <si>
    <t>016411</t>
  </si>
  <si>
    <t>福岡県みやま市</t>
  </si>
  <si>
    <t>東海市</t>
  </si>
  <si>
    <t>北竜町</t>
  </si>
  <si>
    <t>132187</t>
  </si>
  <si>
    <t>静岡県焼津市</t>
  </si>
  <si>
    <t>394025</t>
  </si>
  <si>
    <t>015857</t>
  </si>
  <si>
    <t>富士吉田市</t>
  </si>
  <si>
    <t>38213</t>
  </si>
  <si>
    <t>軽米町</t>
  </si>
  <si>
    <t>204161</t>
  </si>
  <si>
    <t>交付対象経費が「0千円」になっていない</t>
    <rPh sb="0" eb="2">
      <t>コウフ</t>
    </rPh>
    <rPh sb="2" eb="4">
      <t>タイショウ</t>
    </rPh>
    <rPh sb="4" eb="6">
      <t>ケイヒ</t>
    </rPh>
    <rPh sb="9" eb="10">
      <t>セン</t>
    </rPh>
    <rPh sb="10" eb="11">
      <t>エン</t>
    </rPh>
    <phoneticPr fontId="19"/>
  </si>
  <si>
    <t>沼田町</t>
  </si>
  <si>
    <t>014524</t>
  </si>
  <si>
    <t>山形県飯豊町</t>
  </si>
  <si>
    <t>矢掛町</t>
  </si>
  <si>
    <t>鉾田市</t>
  </si>
  <si>
    <t>西尾市</t>
  </si>
  <si>
    <t>213829</t>
  </si>
  <si>
    <t>044245</t>
  </si>
  <si>
    <t>東神楽町</t>
  </si>
  <si>
    <t>014567</t>
  </si>
  <si>
    <t>洞爺湖町</t>
  </si>
  <si>
    <t>兵庫県市川町</t>
  </si>
  <si>
    <t>新発田市</t>
  </si>
  <si>
    <t>池田町</t>
  </si>
  <si>
    <t>082040</t>
  </si>
  <si>
    <t>愛別町</t>
  </si>
  <si>
    <t>014575</t>
  </si>
  <si>
    <t>172090</t>
  </si>
  <si>
    <t>広島県府中市</t>
  </si>
  <si>
    <t>上川町</t>
  </si>
  <si>
    <t>南伊豆町</t>
  </si>
  <si>
    <t>01393</t>
  </si>
  <si>
    <t>神奈川県湯河原町</t>
  </si>
  <si>
    <t>鹿児島県鹿児島市</t>
  </si>
  <si>
    <t>014583</t>
  </si>
  <si>
    <t>014591</t>
  </si>
  <si>
    <t>福岡県久留米市</t>
  </si>
  <si>
    <t>三沢市</t>
  </si>
  <si>
    <t>天塩町</t>
  </si>
  <si>
    <t>山梨県西桂町</t>
  </si>
  <si>
    <t>福岡県篠栗町</t>
  </si>
  <si>
    <t>075051</t>
  </si>
  <si>
    <t>美瑛町</t>
  </si>
  <si>
    <t>平取町</t>
  </si>
  <si>
    <t>192112</t>
  </si>
  <si>
    <t>北海道奈井江町</t>
  </si>
  <si>
    <t>014605</t>
  </si>
  <si>
    <t>112313</t>
  </si>
  <si>
    <t>24208</t>
  </si>
  <si>
    <t>212199</t>
  </si>
  <si>
    <t>014621</t>
  </si>
  <si>
    <t>南富良野町</t>
  </si>
  <si>
    <t>222119</t>
  </si>
  <si>
    <t>314013</t>
  </si>
  <si>
    <t>和寒町</t>
  </si>
  <si>
    <t>014681</t>
  </si>
  <si>
    <t>甘楽町</t>
  </si>
  <si>
    <t>美深町</t>
  </si>
  <si>
    <t>立川市</t>
  </si>
  <si>
    <t>06203</t>
  </si>
  <si>
    <t>八峰町</t>
  </si>
  <si>
    <t>音威子府村</t>
  </si>
  <si>
    <t>御杖村</t>
  </si>
  <si>
    <t>014711</t>
  </si>
  <si>
    <t>403491</t>
  </si>
  <si>
    <t>016390</t>
  </si>
  <si>
    <t>204463</t>
  </si>
  <si>
    <t>014818</t>
  </si>
  <si>
    <t>223255</t>
  </si>
  <si>
    <t>大阪府堺市</t>
  </si>
  <si>
    <t>024465</t>
  </si>
  <si>
    <t>小平町</t>
  </si>
  <si>
    <t>015865</t>
  </si>
  <si>
    <t>34202</t>
  </si>
  <si>
    <t>羽幌町</t>
  </si>
  <si>
    <t>194301</t>
  </si>
  <si>
    <t>長野県南相木村</t>
  </si>
  <si>
    <t>徳島県上板町</t>
  </si>
  <si>
    <t>473812</t>
  </si>
  <si>
    <t>丸亀市</t>
  </si>
  <si>
    <t>35201</t>
  </si>
  <si>
    <t>063665</t>
  </si>
  <si>
    <t>01550</t>
  </si>
  <si>
    <t>014851</t>
  </si>
  <si>
    <t>特に必要な分野における活用を推奨するもの</t>
    <rPh sb="0" eb="1">
      <t>トク</t>
    </rPh>
    <rPh sb="2" eb="4">
      <t>ヒツヨウ</t>
    </rPh>
    <rPh sb="5" eb="7">
      <t>ブンヤ</t>
    </rPh>
    <rPh sb="11" eb="13">
      <t>カツヨウ</t>
    </rPh>
    <rPh sb="14" eb="16">
      <t>スイショウ</t>
    </rPh>
    <phoneticPr fontId="19"/>
  </si>
  <si>
    <t>幌延町</t>
  </si>
  <si>
    <t>高浜市</t>
  </si>
  <si>
    <t>075612</t>
  </si>
  <si>
    <t>014877</t>
  </si>
  <si>
    <t>白山市</t>
  </si>
  <si>
    <t>四万十町</t>
  </si>
  <si>
    <t>015113</t>
  </si>
  <si>
    <t>015121</t>
  </si>
  <si>
    <t>015130</t>
  </si>
  <si>
    <t>千代田区</t>
  </si>
  <si>
    <t>07481</t>
  </si>
  <si>
    <t>082023</t>
  </si>
  <si>
    <t>山元町</t>
  </si>
  <si>
    <t>中頓別町</t>
  </si>
  <si>
    <t>中標津町</t>
  </si>
  <si>
    <t>北海道豊頃町</t>
  </si>
  <si>
    <t>123421</t>
  </si>
  <si>
    <t>群馬県榛東村</t>
  </si>
  <si>
    <t>広島県海田町</t>
  </si>
  <si>
    <t>鹿児島県龍郷町</t>
  </si>
  <si>
    <t>073679</t>
  </si>
  <si>
    <t>神奈川県箱根町</t>
  </si>
  <si>
    <t>静岡県袋井市</t>
  </si>
  <si>
    <t>精華町</t>
  </si>
  <si>
    <t>015148</t>
  </si>
  <si>
    <t>枝幸町</t>
  </si>
  <si>
    <t>美幌町</t>
  </si>
  <si>
    <t>鹿児島県志布志市</t>
  </si>
  <si>
    <t>高浜町</t>
  </si>
  <si>
    <t>王滝村</t>
  </si>
  <si>
    <t>石川県加賀市</t>
  </si>
  <si>
    <t>243442</t>
  </si>
  <si>
    <t>015164</t>
  </si>
  <si>
    <t>豊富町</t>
  </si>
  <si>
    <t>26343</t>
  </si>
  <si>
    <t>015172</t>
  </si>
  <si>
    <t>岩手県西和賀町</t>
  </si>
  <si>
    <t>372021</t>
  </si>
  <si>
    <t>美郷町</t>
  </si>
  <si>
    <t>新潟県加茂市</t>
  </si>
  <si>
    <t>本省繰越希望額　（R5補正予算により措置された推奨事業メニュー分交付限度額①に係る希望額）
小計：自動計算分＋手動入力分　（交付限度額①を上限とする）</t>
    <rPh sb="0" eb="2">
      <t>ホンショウ</t>
    </rPh>
    <rPh sb="2" eb="4">
      <t>クリコシ</t>
    </rPh>
    <rPh sb="4" eb="6">
      <t>キボウ</t>
    </rPh>
    <rPh sb="6" eb="7">
      <t>ガク</t>
    </rPh>
    <phoneticPr fontId="19"/>
  </si>
  <si>
    <t>04214</t>
  </si>
  <si>
    <t>礼文町</t>
  </si>
  <si>
    <t>273414</t>
  </si>
  <si>
    <t>富加町</t>
  </si>
  <si>
    <t>32441</t>
  </si>
  <si>
    <t>016420</t>
  </si>
  <si>
    <t>234419</t>
  </si>
  <si>
    <t>015181</t>
  </si>
  <si>
    <t>御蔵島村</t>
  </si>
  <si>
    <t>栃木県</t>
  </si>
  <si>
    <t>015199</t>
  </si>
  <si>
    <t>前橋市</t>
  </si>
  <si>
    <t>福島県小野町</t>
  </si>
  <si>
    <t>小清水町</t>
  </si>
  <si>
    <t>長野県木祖村</t>
  </si>
  <si>
    <t>利尻富士町</t>
  </si>
  <si>
    <t>甲府市</t>
  </si>
  <si>
    <t>本宮市</t>
  </si>
  <si>
    <t>016446</t>
  </si>
  <si>
    <t>015202</t>
  </si>
  <si>
    <t>082147</t>
  </si>
  <si>
    <t>山形村</t>
  </si>
  <si>
    <t>日野町</t>
  </si>
  <si>
    <t>015431</t>
  </si>
  <si>
    <t>新冠町</t>
  </si>
  <si>
    <t>燕市</t>
  </si>
  <si>
    <t>岡山県赤磐市</t>
  </si>
  <si>
    <t>井原市</t>
  </si>
  <si>
    <t>24204</t>
  </si>
  <si>
    <t>舟形町</t>
  </si>
  <si>
    <t>22429</t>
  </si>
  <si>
    <t>09214</t>
  </si>
  <si>
    <t>355020</t>
  </si>
  <si>
    <t>015440</t>
  </si>
  <si>
    <t>173240</t>
  </si>
  <si>
    <t>斜里町</t>
  </si>
  <si>
    <t>023621</t>
  </si>
  <si>
    <t>静岡県御前崎市</t>
  </si>
  <si>
    <t>015466</t>
  </si>
  <si>
    <t>09208</t>
  </si>
  <si>
    <t>113263</t>
  </si>
  <si>
    <t>272094</t>
  </si>
  <si>
    <t>福岡県大任町</t>
  </si>
  <si>
    <t>清里町</t>
  </si>
  <si>
    <t>越谷市</t>
  </si>
  <si>
    <t>33208</t>
  </si>
  <si>
    <t>10525</t>
  </si>
  <si>
    <t>行橋市</t>
  </si>
  <si>
    <t>015491</t>
  </si>
  <si>
    <t>43505</t>
  </si>
  <si>
    <t>豊浦町</t>
  </si>
  <si>
    <t>尾花沢市</t>
  </si>
  <si>
    <t>06207</t>
  </si>
  <si>
    <t>182061</t>
  </si>
  <si>
    <t>訓子府町</t>
  </si>
  <si>
    <t>082325</t>
  </si>
  <si>
    <t>北海道中頓別町</t>
  </si>
  <si>
    <t>015504</t>
  </si>
  <si>
    <t>南砺市</t>
  </si>
  <si>
    <t>横手市</t>
  </si>
  <si>
    <t>音更町</t>
  </si>
  <si>
    <t>015521</t>
  </si>
  <si>
    <t>072028</t>
  </si>
  <si>
    <t>遠軽町</t>
  </si>
  <si>
    <t>09201</t>
  </si>
  <si>
    <t>015598</t>
  </si>
  <si>
    <t>福岡県苅田町</t>
  </si>
  <si>
    <t>興部町</t>
  </si>
  <si>
    <t>01345</t>
  </si>
  <si>
    <t>西興部村</t>
  </si>
  <si>
    <t>愛媛県</t>
  </si>
  <si>
    <t>015636</t>
  </si>
  <si>
    <t>064611</t>
  </si>
  <si>
    <t>015644</t>
  </si>
  <si>
    <t>02303</t>
  </si>
  <si>
    <t>佐渡市</t>
  </si>
  <si>
    <t>矢板市</t>
  </si>
  <si>
    <t>015717</t>
  </si>
  <si>
    <t>015750</t>
  </si>
  <si>
    <t>102032</t>
  </si>
  <si>
    <t>愛媛県西条市</t>
  </si>
  <si>
    <t>08442</t>
  </si>
  <si>
    <t>壱岐市</t>
  </si>
  <si>
    <t>埼玉県上尾市</t>
  </si>
  <si>
    <t>033219</t>
  </si>
  <si>
    <t>白老町</t>
  </si>
  <si>
    <t>39304</t>
  </si>
  <si>
    <t>東京都江戸川区</t>
  </si>
  <si>
    <t>本別町</t>
  </si>
  <si>
    <t>192091</t>
  </si>
  <si>
    <t>462187</t>
  </si>
  <si>
    <t>015814</t>
  </si>
  <si>
    <t>093017</t>
  </si>
  <si>
    <t>01214</t>
  </si>
  <si>
    <t>太子町</t>
  </si>
  <si>
    <t>古河市</t>
  </si>
  <si>
    <t>北海道豊浦町</t>
  </si>
  <si>
    <t>川崎市</t>
  </si>
  <si>
    <t>42205</t>
  </si>
  <si>
    <t>宮崎市</t>
  </si>
  <si>
    <t>安平町</t>
  </si>
  <si>
    <t>田舎館村</t>
  </si>
  <si>
    <t>福岡県大野城市</t>
  </si>
  <si>
    <t>153079</t>
  </si>
  <si>
    <t>072044</t>
  </si>
  <si>
    <t>むかわ町</t>
  </si>
  <si>
    <t>063673</t>
  </si>
  <si>
    <t>町田市</t>
  </si>
  <si>
    <t>うるま市</t>
  </si>
  <si>
    <t>016012</t>
  </si>
  <si>
    <t>27214</t>
  </si>
  <si>
    <t>日高町</t>
  </si>
  <si>
    <t>千葉県柏市</t>
  </si>
  <si>
    <t>加美町</t>
  </si>
  <si>
    <t>推奨事業・一体支援</t>
    <rPh sb="2" eb="4">
      <t>ジギョウ</t>
    </rPh>
    <rPh sb="7" eb="9">
      <t>シエン</t>
    </rPh>
    <phoneticPr fontId="19"/>
  </si>
  <si>
    <t>016021</t>
  </si>
  <si>
    <t>016098</t>
  </si>
  <si>
    <t>既配分額
国のR5予備費分（給付支援サービス分）　交付限度額⑥</t>
    <rPh sb="0" eb="1">
      <t>キ</t>
    </rPh>
    <rPh sb="1" eb="3">
      <t>ハイブン</t>
    </rPh>
    <rPh sb="3" eb="4">
      <t>ガク</t>
    </rPh>
    <phoneticPr fontId="19"/>
  </si>
  <si>
    <t>113018</t>
  </si>
  <si>
    <t>016071</t>
  </si>
  <si>
    <t>10204</t>
  </si>
  <si>
    <t>032069</t>
  </si>
  <si>
    <t>13308</t>
  </si>
  <si>
    <t>洲本市</t>
  </si>
  <si>
    <t>南相木村</t>
  </si>
  <si>
    <t>13223</t>
  </si>
  <si>
    <t>21215</t>
  </si>
  <si>
    <t>豊後大野市</t>
  </si>
  <si>
    <t>浦河町</t>
  </si>
  <si>
    <t>都城市</t>
  </si>
  <si>
    <t>鳥取県大山町</t>
  </si>
  <si>
    <t>092029</t>
  </si>
  <si>
    <t>016918</t>
  </si>
  <si>
    <t>112356</t>
  </si>
  <si>
    <t>11212</t>
  </si>
  <si>
    <t>092169</t>
  </si>
  <si>
    <t>07407</t>
  </si>
  <si>
    <t>03216</t>
  </si>
  <si>
    <t>364011</t>
  </si>
  <si>
    <t>406082</t>
  </si>
  <si>
    <t>016080</t>
  </si>
  <si>
    <t>福島県会津坂下町</t>
  </si>
  <si>
    <t>074641</t>
  </si>
  <si>
    <t>山都町</t>
  </si>
  <si>
    <t>ときがわ町</t>
  </si>
  <si>
    <t>熊本県相良村</t>
  </si>
  <si>
    <t>062014</t>
  </si>
  <si>
    <t>02205</t>
  </si>
  <si>
    <t>新ひだか町</t>
  </si>
  <si>
    <t>23209</t>
  </si>
  <si>
    <t>羅臼町</t>
  </si>
  <si>
    <t>西会津町</t>
  </si>
  <si>
    <t>23213</t>
  </si>
  <si>
    <t>筑後市</t>
  </si>
  <si>
    <t>016331</t>
  </si>
  <si>
    <t>13207</t>
  </si>
  <si>
    <t>宮城県柴田町</t>
  </si>
  <si>
    <t>群馬県高山村</t>
  </si>
  <si>
    <t>山口県阿武町</t>
  </si>
  <si>
    <t>上士幌町</t>
  </si>
  <si>
    <t>01401</t>
  </si>
  <si>
    <t>高畠町</t>
  </si>
  <si>
    <t>114651</t>
  </si>
  <si>
    <t>千葉県匝瑳市</t>
  </si>
  <si>
    <t>長野県箕輪町</t>
  </si>
  <si>
    <t>016349</t>
  </si>
  <si>
    <t>和歌山県紀の川市</t>
  </si>
  <si>
    <t>132071</t>
  </si>
  <si>
    <t>016357</t>
  </si>
  <si>
    <t>29342</t>
  </si>
  <si>
    <t>04302</t>
  </si>
  <si>
    <t>新得町</t>
  </si>
  <si>
    <t>252131</t>
  </si>
  <si>
    <t>芽室町</t>
  </si>
  <si>
    <t>043249</t>
  </si>
  <si>
    <t>東京都羽村市</t>
  </si>
  <si>
    <t>中札内村</t>
  </si>
  <si>
    <t>053686</t>
  </si>
  <si>
    <t>更別村</t>
  </si>
  <si>
    <t>座間市</t>
  </si>
  <si>
    <t>広尾町</t>
  </si>
  <si>
    <t>41423</t>
  </si>
  <si>
    <t>212172</t>
  </si>
  <si>
    <t>幕別町</t>
  </si>
  <si>
    <t>273660</t>
  </si>
  <si>
    <t>182052</t>
  </si>
  <si>
    <t>豊頃町</t>
  </si>
  <si>
    <t>茂木町</t>
  </si>
  <si>
    <t>浦幌町</t>
  </si>
  <si>
    <t>大船渡市</t>
  </si>
  <si>
    <t>342041</t>
  </si>
  <si>
    <t>北海道雨竜町</t>
  </si>
  <si>
    <t>242098</t>
  </si>
  <si>
    <t>016616</t>
  </si>
  <si>
    <t>11207</t>
  </si>
  <si>
    <t>稲沢市</t>
  </si>
  <si>
    <t>082121</t>
  </si>
  <si>
    <t>01463</t>
  </si>
  <si>
    <t>釧路町</t>
  </si>
  <si>
    <t>402109</t>
  </si>
  <si>
    <t>016624</t>
  </si>
  <si>
    <t>074446</t>
  </si>
  <si>
    <t>東京都新島村</t>
  </si>
  <si>
    <t>湯沢市</t>
  </si>
  <si>
    <t>長野県諏訪市</t>
  </si>
  <si>
    <t>厚岸町</t>
  </si>
  <si>
    <t>浜中町</t>
  </si>
  <si>
    <t>指宿市</t>
  </si>
  <si>
    <t>023817</t>
  </si>
  <si>
    <t>茨城町</t>
  </si>
  <si>
    <t>標茶町</t>
  </si>
  <si>
    <t>宇治市</t>
  </si>
  <si>
    <t>082228</t>
  </si>
  <si>
    <t>10443</t>
  </si>
  <si>
    <t>09407</t>
  </si>
  <si>
    <t>016659</t>
  </si>
  <si>
    <t>富谷市</t>
    <rPh sb="2" eb="3">
      <t>シ</t>
    </rPh>
    <phoneticPr fontId="44"/>
  </si>
  <si>
    <t>弟子屈町</t>
  </si>
  <si>
    <t>大仙市</t>
  </si>
  <si>
    <t>群馬県高崎市</t>
  </si>
  <si>
    <t>鶴居村</t>
  </si>
  <si>
    <t>016926</t>
  </si>
  <si>
    <t>氷川町</t>
  </si>
  <si>
    <t>朝日町</t>
  </si>
  <si>
    <t>221007</t>
  </si>
  <si>
    <t>016934</t>
  </si>
  <si>
    <t>185019</t>
  </si>
  <si>
    <t>標津町</t>
  </si>
  <si>
    <t>青森県</t>
  </si>
  <si>
    <t>023841</t>
  </si>
  <si>
    <t>徳島県吉野川市</t>
  </si>
  <si>
    <t>沖縄県大宜味村</t>
  </si>
  <si>
    <t>075418</t>
  </si>
  <si>
    <t>滋賀県甲賀市</t>
  </si>
  <si>
    <t>事業数</t>
    <rPh sb="0" eb="2">
      <t>ジギョウ</t>
    </rPh>
    <rPh sb="2" eb="3">
      <t>スウ</t>
    </rPh>
    <phoneticPr fontId="19"/>
  </si>
  <si>
    <t>藤崎町</t>
  </si>
  <si>
    <t>152111</t>
  </si>
  <si>
    <t>40602</t>
  </si>
  <si>
    <t>富士市</t>
  </si>
  <si>
    <t>11346</t>
  </si>
  <si>
    <t>青森市</t>
  </si>
  <si>
    <t>092142</t>
  </si>
  <si>
    <t>23217</t>
  </si>
  <si>
    <t>弘前市</t>
  </si>
  <si>
    <t>平川市</t>
  </si>
  <si>
    <t>Ｂ６</t>
  </si>
  <si>
    <t>302066</t>
  </si>
  <si>
    <t>024066</t>
  </si>
  <si>
    <t>山形県三川町</t>
  </si>
  <si>
    <t>08564</t>
  </si>
  <si>
    <t>08208</t>
  </si>
  <si>
    <t>04401</t>
  </si>
  <si>
    <t>三川町</t>
  </si>
  <si>
    <t>登米市</t>
  </si>
  <si>
    <t>黒石市</t>
  </si>
  <si>
    <t>下野市</t>
  </si>
  <si>
    <t>13109</t>
  </si>
  <si>
    <t>神栖市</t>
  </si>
  <si>
    <t>08309</t>
  </si>
  <si>
    <t>112194</t>
  </si>
  <si>
    <t>222224</t>
  </si>
  <si>
    <t>07541</t>
  </si>
  <si>
    <t>埼玉県坂戸市</t>
  </si>
  <si>
    <t>022039</t>
  </si>
  <si>
    <t>八戸市</t>
  </si>
  <si>
    <t>11238</t>
  </si>
  <si>
    <t>香取市</t>
  </si>
  <si>
    <t>27229</t>
  </si>
  <si>
    <t>412104</t>
  </si>
  <si>
    <t>21000</t>
  </si>
  <si>
    <t>063622</t>
  </si>
  <si>
    <t>エラー（交付対象経費に小数点以下の数値）</t>
  </si>
  <si>
    <t>022055</t>
  </si>
  <si>
    <t>神奈川県相模原市</t>
  </si>
  <si>
    <t>294535</t>
  </si>
  <si>
    <t>普代村</t>
  </si>
  <si>
    <t>46468</t>
  </si>
  <si>
    <t>五所川原市</t>
  </si>
  <si>
    <t>01586</t>
  </si>
  <si>
    <t>062138</t>
  </si>
  <si>
    <t>矢巾町</t>
  </si>
  <si>
    <t>022063</t>
  </si>
  <si>
    <t>43441</t>
  </si>
  <si>
    <t>つがる市</t>
  </si>
  <si>
    <t>栃木県さくら市</t>
  </si>
  <si>
    <t>023019</t>
  </si>
  <si>
    <t>長瀞町</t>
  </si>
  <si>
    <t>023043</t>
  </si>
  <si>
    <t>南小国町</t>
  </si>
  <si>
    <t>053279</t>
  </si>
  <si>
    <t>千代田町</t>
  </si>
  <si>
    <t>東京都日の出町</t>
  </si>
  <si>
    <t>外ヶ浜町</t>
  </si>
  <si>
    <t>鳥取県倉吉市</t>
  </si>
  <si>
    <t>鰺ヶ沢町</t>
  </si>
  <si>
    <t>432041</t>
  </si>
  <si>
    <t>エラー（G列選択漏れ）</t>
    <rPh sb="5" eb="6">
      <t>レツ</t>
    </rPh>
    <rPh sb="6" eb="8">
      <t>センタク</t>
    </rPh>
    <rPh sb="8" eb="9">
      <t>モ</t>
    </rPh>
    <phoneticPr fontId="19"/>
  </si>
  <si>
    <t>平戸市</t>
  </si>
  <si>
    <t>202061</t>
  </si>
  <si>
    <t>岐阜県養老町</t>
  </si>
  <si>
    <t>08220</t>
  </si>
  <si>
    <t>泉大津市</t>
  </si>
  <si>
    <t>足利市</t>
  </si>
  <si>
    <t>埼玉県狭山市</t>
  </si>
  <si>
    <t>023434</t>
  </si>
  <si>
    <t>074616</t>
  </si>
  <si>
    <t>松田町</t>
  </si>
  <si>
    <t>飯綱町</t>
  </si>
  <si>
    <t>愛知県東海市</t>
  </si>
  <si>
    <t>052124</t>
  </si>
  <si>
    <t>西目屋村</t>
  </si>
  <si>
    <t>河津町</t>
  </si>
  <si>
    <t>新たに住民税非課税等となる世帯への支援
（一体給付）</t>
    <rPh sb="9" eb="10">
      <t>トウ</t>
    </rPh>
    <rPh sb="17" eb="19">
      <t>シエン</t>
    </rPh>
    <rPh sb="21" eb="23">
      <t>イッタイ</t>
    </rPh>
    <phoneticPr fontId="19"/>
  </si>
  <si>
    <t>塩竈市</t>
  </si>
  <si>
    <t>北上市</t>
  </si>
  <si>
    <t>023612</t>
  </si>
  <si>
    <t>023671</t>
  </si>
  <si>
    <t>白子町</t>
  </si>
  <si>
    <t>長野県原村</t>
  </si>
  <si>
    <t>板柳町</t>
  </si>
  <si>
    <t>362026</t>
  </si>
  <si>
    <t>075451</t>
  </si>
  <si>
    <t>秋田市</t>
  </si>
  <si>
    <t>023876</t>
  </si>
  <si>
    <t>上市町</t>
  </si>
  <si>
    <t>土佐市</t>
  </si>
  <si>
    <t>024015</t>
  </si>
  <si>
    <t>204072</t>
  </si>
  <si>
    <t>上峰町</t>
  </si>
  <si>
    <t>野辺地町</t>
  </si>
  <si>
    <t>埼玉県嵐山町</t>
  </si>
  <si>
    <t>035033</t>
  </si>
  <si>
    <t>飛島村</t>
  </si>
  <si>
    <t>七戸町</t>
  </si>
  <si>
    <t>024082</t>
  </si>
  <si>
    <t>23302</t>
  </si>
  <si>
    <t>南相馬市</t>
  </si>
  <si>
    <t>東北町</t>
  </si>
  <si>
    <t>01633</t>
  </si>
  <si>
    <t>西川町</t>
  </si>
  <si>
    <t>広陵町</t>
  </si>
  <si>
    <t>古賀市</t>
  </si>
  <si>
    <t>024121</t>
  </si>
  <si>
    <t>234451</t>
  </si>
  <si>
    <t>462039</t>
  </si>
  <si>
    <t>024252</t>
  </si>
  <si>
    <t>大田区</t>
  </si>
  <si>
    <t>26209</t>
  </si>
  <si>
    <t>宜野座村</t>
  </si>
  <si>
    <t>長野県松本市</t>
  </si>
  <si>
    <t>阿南町</t>
  </si>
  <si>
    <t>湯梨浜町</t>
  </si>
  <si>
    <t>色麻町</t>
  </si>
  <si>
    <t>福井県</t>
  </si>
  <si>
    <t>024261</t>
  </si>
  <si>
    <t>114421</t>
  </si>
  <si>
    <t>医療（食材費関係）</t>
    <rPh sb="0" eb="2">
      <t>イリョウ</t>
    </rPh>
    <rPh sb="3" eb="5">
      <t>ショクザイ</t>
    </rPh>
    <rPh sb="5" eb="6">
      <t>ヒ</t>
    </rPh>
    <rPh sb="6" eb="8">
      <t>カンケイ</t>
    </rPh>
    <phoneticPr fontId="19"/>
  </si>
  <si>
    <t>佐井村</t>
  </si>
  <si>
    <t>十日町市</t>
  </si>
  <si>
    <t>406465</t>
  </si>
  <si>
    <t>三戸町</t>
  </si>
  <si>
    <t>田野町</t>
  </si>
  <si>
    <t>024457</t>
  </si>
  <si>
    <t>14401</t>
  </si>
  <si>
    <t>374041</t>
  </si>
  <si>
    <t>南部町</t>
  </si>
  <si>
    <t>桑折町</t>
  </si>
  <si>
    <t>20452</t>
  </si>
  <si>
    <t>河北町</t>
  </si>
  <si>
    <t>熊本県山鹿市</t>
  </si>
  <si>
    <t>階上町</t>
  </si>
  <si>
    <t>24000</t>
  </si>
  <si>
    <t>常総市</t>
  </si>
  <si>
    <t>国のR5補正予算分（低所得世帯支援枠分）
給付費　交付限度額②　（令和6年1月通知分）</t>
    <rPh sb="4" eb="8">
      <t>ホセイヨサン</t>
    </rPh>
    <rPh sb="21" eb="24">
      <t>キュウフヒ</t>
    </rPh>
    <rPh sb="25" eb="27">
      <t>コウフ</t>
    </rPh>
    <rPh sb="39" eb="41">
      <t>ツウチ</t>
    </rPh>
    <phoneticPr fontId="19"/>
  </si>
  <si>
    <t>024503</t>
  </si>
  <si>
    <t>下妻市</t>
  </si>
  <si>
    <t>10211</t>
  </si>
  <si>
    <t>174637</t>
  </si>
  <si>
    <t>千葉県</t>
  </si>
  <si>
    <t>202177</t>
  </si>
  <si>
    <t>433683</t>
  </si>
  <si>
    <t>032018</t>
  </si>
  <si>
    <t>岩手県</t>
  </si>
  <si>
    <t>立山町</t>
  </si>
  <si>
    <t>国のR5補正予算分
（交付限度額②）
（低所得世帯支援枠分）
給付費</t>
    <rPh sb="4" eb="6">
      <t>ホセイ</t>
    </rPh>
    <rPh sb="31" eb="34">
      <t>キュウフヒ</t>
    </rPh>
    <phoneticPr fontId="19"/>
  </si>
  <si>
    <t>吉富町</t>
  </si>
  <si>
    <t>盛岡市</t>
  </si>
  <si>
    <t>263435</t>
  </si>
  <si>
    <t>北名古屋市</t>
  </si>
  <si>
    <t>鶴岡市</t>
  </si>
  <si>
    <t>032026</t>
  </si>
  <si>
    <t>043613</t>
  </si>
  <si>
    <t>032051</t>
  </si>
  <si>
    <t>白川村</t>
  </si>
  <si>
    <t>山形県大蔵村</t>
  </si>
  <si>
    <t>363839</t>
  </si>
  <si>
    <t>44203</t>
  </si>
  <si>
    <t>花巻市</t>
  </si>
  <si>
    <t>233021</t>
  </si>
  <si>
    <t>032077</t>
  </si>
  <si>
    <t>38202</t>
  </si>
  <si>
    <t>04424</t>
  </si>
  <si>
    <t>402214</t>
  </si>
  <si>
    <t>033227</t>
  </si>
  <si>
    <t>奈良市</t>
  </si>
  <si>
    <t>遠野市</t>
  </si>
  <si>
    <t>東京都中央区</t>
  </si>
  <si>
    <t>上三川町</t>
  </si>
  <si>
    <t>一関市</t>
  </si>
  <si>
    <t>23235</t>
  </si>
  <si>
    <t>香春町</t>
  </si>
  <si>
    <t>032107</t>
  </si>
  <si>
    <t>西予市</t>
  </si>
  <si>
    <t>陸前高田市</t>
  </si>
  <si>
    <t>神奈川県伊勢原市</t>
  </si>
  <si>
    <t>既配分額
国のR5予備費分（給付金・定額減税一体支援枠分）　給付費　交付限度額④</t>
    <rPh sb="0" eb="1">
      <t>キ</t>
    </rPh>
    <rPh sb="1" eb="3">
      <t>ハイブン</t>
    </rPh>
    <rPh sb="3" eb="4">
      <t>ガク</t>
    </rPh>
    <rPh sb="30" eb="33">
      <t>キュウフヒ</t>
    </rPh>
    <phoneticPr fontId="19"/>
  </si>
  <si>
    <t>奄美市</t>
  </si>
  <si>
    <t>032131</t>
  </si>
  <si>
    <t>兵庫県神河町</t>
  </si>
  <si>
    <t>豊中市</t>
  </si>
  <si>
    <t>二戸市</t>
  </si>
  <si>
    <t>112330</t>
  </si>
  <si>
    <t>01469</t>
  </si>
  <si>
    <t>032140</t>
  </si>
  <si>
    <t>伊勢市</t>
  </si>
  <si>
    <t>八幡平市</t>
  </si>
  <si>
    <t>054631</t>
  </si>
  <si>
    <t>032158</t>
  </si>
  <si>
    <t>01212</t>
  </si>
  <si>
    <t>232271</t>
  </si>
  <si>
    <t>112020</t>
  </si>
  <si>
    <t>小千谷市</t>
  </si>
  <si>
    <t>奥州市</t>
  </si>
  <si>
    <t>342157</t>
  </si>
  <si>
    <t>033014</t>
  </si>
  <si>
    <t>03202</t>
  </si>
  <si>
    <t>塩谷町</t>
  </si>
  <si>
    <t>124273</t>
  </si>
  <si>
    <t>423912</t>
  </si>
  <si>
    <t>雫石町</t>
  </si>
  <si>
    <t>エラー（プルダウン外の入力）</t>
    <rPh sb="9" eb="10">
      <t>ガイ</t>
    </rPh>
    <rPh sb="11" eb="13">
      <t>ニュウリョク</t>
    </rPh>
    <phoneticPr fontId="19"/>
  </si>
  <si>
    <t>岩手町</t>
  </si>
  <si>
    <t>能登町</t>
  </si>
  <si>
    <t>444626</t>
  </si>
  <si>
    <t>紫波町</t>
  </si>
  <si>
    <t>山梨市</t>
  </si>
  <si>
    <t>044211</t>
  </si>
  <si>
    <t>徳島県藍住町</t>
  </si>
  <si>
    <t>武蔵村山市</t>
  </si>
  <si>
    <t>033669</t>
  </si>
  <si>
    <t>21521</t>
  </si>
  <si>
    <t>05202</t>
  </si>
  <si>
    <t>東温市</t>
  </si>
  <si>
    <t>263672</t>
  </si>
  <si>
    <t>上小阿仁村</t>
  </si>
  <si>
    <t>三春町</t>
  </si>
  <si>
    <t>西和賀町</t>
  </si>
  <si>
    <t>古座川町</t>
  </si>
  <si>
    <t>高槻市</t>
  </si>
  <si>
    <t>034029</t>
  </si>
  <si>
    <t>143421</t>
  </si>
  <si>
    <t>奈良県大和郡山市</t>
  </si>
  <si>
    <t>愛南町</t>
  </si>
  <si>
    <t>075043</t>
  </si>
  <si>
    <t>173860</t>
  </si>
  <si>
    <t>東成瀬村</t>
  </si>
  <si>
    <t>平泉町</t>
  </si>
  <si>
    <t>034410</t>
  </si>
  <si>
    <t>印西市</t>
  </si>
  <si>
    <t>山形県河北町</t>
  </si>
  <si>
    <t>群馬県上野村</t>
  </si>
  <si>
    <t>山梨県</t>
  </si>
  <si>
    <t>住田町</t>
  </si>
  <si>
    <t>082252</t>
  </si>
  <si>
    <t>232246</t>
  </si>
  <si>
    <t>16209</t>
  </si>
  <si>
    <t>034835</t>
  </si>
  <si>
    <t>434841</t>
  </si>
  <si>
    <t>073229</t>
  </si>
  <si>
    <t>静岡県菊川市</t>
  </si>
  <si>
    <t>034843</t>
  </si>
  <si>
    <t>奈良県山添村</t>
  </si>
  <si>
    <t>田野畑村</t>
  </si>
  <si>
    <t>034851</t>
  </si>
  <si>
    <t>092088</t>
  </si>
  <si>
    <t>中能登町</t>
  </si>
  <si>
    <t>035017</t>
  </si>
  <si>
    <t>本省繰越に関する入力が正しくされている</t>
    <rPh sb="0" eb="4">
      <t>ホンショウクリコシ</t>
    </rPh>
    <rPh sb="5" eb="6">
      <t>カン</t>
    </rPh>
    <rPh sb="8" eb="10">
      <t>ニュウリョク</t>
    </rPh>
    <rPh sb="11" eb="12">
      <t>タダ</t>
    </rPh>
    <phoneticPr fontId="19"/>
  </si>
  <si>
    <t>姫路市</t>
  </si>
  <si>
    <t>九戸村</t>
  </si>
  <si>
    <t>035076</t>
  </si>
  <si>
    <t>035246</t>
  </si>
  <si>
    <t>一戸町</t>
  </si>
  <si>
    <t>15224</t>
  </si>
  <si>
    <t>仙台市</t>
  </si>
  <si>
    <t>北海道夕張市</t>
  </si>
  <si>
    <t>御宿町</t>
  </si>
  <si>
    <t>島根県</t>
  </si>
  <si>
    <t>042021</t>
  </si>
  <si>
    <t>石巻市</t>
  </si>
  <si>
    <t>01544</t>
  </si>
  <si>
    <t>042056</t>
  </si>
  <si>
    <t>富山県氷見市</t>
  </si>
  <si>
    <t>長野県茅野市</t>
  </si>
  <si>
    <t>岬町</t>
  </si>
  <si>
    <t>気仙沼市</t>
  </si>
  <si>
    <t>01454</t>
  </si>
  <si>
    <t>042064</t>
  </si>
  <si>
    <t>つるぎ町</t>
  </si>
  <si>
    <t>193844</t>
  </si>
  <si>
    <t>40402</t>
  </si>
  <si>
    <t>福島県新地町</t>
  </si>
  <si>
    <t>福岡県飯塚市</t>
  </si>
  <si>
    <t>10203</t>
  </si>
  <si>
    <t>白石市</t>
  </si>
  <si>
    <t>昭和村</t>
  </si>
  <si>
    <t>212156</t>
  </si>
  <si>
    <t>042072</t>
  </si>
  <si>
    <t>名取市</t>
  </si>
  <si>
    <t>鳥取県若桜町</t>
  </si>
  <si>
    <t>福岡県中間市</t>
  </si>
  <si>
    <t>金額が千円単位で記入されているか（別表１～３の一部は円単位で記入。）</t>
    <rPh sb="17" eb="19">
      <t>ベッピョウ</t>
    </rPh>
    <rPh sb="23" eb="25">
      <t>イチブ</t>
    </rPh>
    <rPh sb="26" eb="29">
      <t>エンタンイ</t>
    </rPh>
    <rPh sb="30" eb="32">
      <t>キニュウ</t>
    </rPh>
    <phoneticPr fontId="19"/>
  </si>
  <si>
    <t>042081</t>
  </si>
  <si>
    <t>042099</t>
  </si>
  <si>
    <t>01487</t>
  </si>
  <si>
    <t>多賀城市</t>
  </si>
  <si>
    <t>40225</t>
  </si>
  <si>
    <t>日立市</t>
  </si>
  <si>
    <t>予備５</t>
    <rPh sb="0" eb="2">
      <t>ヨビ</t>
    </rPh>
    <phoneticPr fontId="19"/>
  </si>
  <si>
    <t>465259</t>
  </si>
  <si>
    <t>砥部町</t>
  </si>
  <si>
    <t>明和町</t>
  </si>
  <si>
    <t>042111</t>
  </si>
  <si>
    <t>女川町</t>
  </si>
  <si>
    <t>042129</t>
  </si>
  <si>
    <t>042137</t>
  </si>
  <si>
    <t>063011</t>
  </si>
  <si>
    <t>06428</t>
  </si>
  <si>
    <t>112399</t>
  </si>
  <si>
    <t>栗原市</t>
  </si>
  <si>
    <t>北海道遠別町</t>
  </si>
  <si>
    <t>01210</t>
  </si>
  <si>
    <t>063231</t>
  </si>
  <si>
    <t>152269</t>
  </si>
  <si>
    <t>廿日市市</t>
  </si>
  <si>
    <t>大崎市</t>
  </si>
  <si>
    <t>北海道江別市</t>
  </si>
  <si>
    <t>東洋町</t>
  </si>
  <si>
    <t>103845</t>
  </si>
  <si>
    <t>12223</t>
  </si>
  <si>
    <t>福島県本宮市</t>
  </si>
  <si>
    <t>長野県坂城町</t>
  </si>
  <si>
    <t>121002</t>
  </si>
  <si>
    <t>04421</t>
  </si>
  <si>
    <t>252026</t>
  </si>
  <si>
    <t>043010</t>
  </si>
  <si>
    <t>小金井市</t>
  </si>
  <si>
    <t>三豊市</t>
  </si>
  <si>
    <t>小海町</t>
  </si>
  <si>
    <t>佐賀県嬉野市</t>
  </si>
  <si>
    <t>043028</t>
  </si>
  <si>
    <t>国分寺市</t>
  </si>
  <si>
    <t>島根県益田市</t>
  </si>
  <si>
    <t>七ヶ宿町</t>
  </si>
  <si>
    <t>10464</t>
  </si>
  <si>
    <t>053660</t>
  </si>
  <si>
    <t>043214</t>
  </si>
  <si>
    <t>20451</t>
  </si>
  <si>
    <t>063614</t>
  </si>
  <si>
    <t>大河原町</t>
  </si>
  <si>
    <t>吉野町</t>
  </si>
  <si>
    <t>鶴ヶ島市</t>
  </si>
  <si>
    <t>岩手県八幡平市</t>
  </si>
  <si>
    <t>043222</t>
  </si>
  <si>
    <t>01236</t>
  </si>
  <si>
    <t>075442</t>
  </si>
  <si>
    <t>村田町</t>
  </si>
  <si>
    <t>064017</t>
  </si>
  <si>
    <t>沖縄県名護市</t>
  </si>
  <si>
    <t>043231</t>
  </si>
  <si>
    <t>東村</t>
  </si>
  <si>
    <t>柴田町</t>
  </si>
  <si>
    <t>三重県紀宝町</t>
  </si>
  <si>
    <t>212121</t>
  </si>
  <si>
    <t>川崎町</t>
  </si>
  <si>
    <t>11408</t>
  </si>
  <si>
    <t>対象範囲外</t>
    <rPh sb="0" eb="2">
      <t>タイショウ</t>
    </rPh>
    <rPh sb="2" eb="4">
      <t>ハンイ</t>
    </rPh>
    <rPh sb="4" eb="5">
      <t>ガイ</t>
    </rPh>
    <phoneticPr fontId="19"/>
  </si>
  <si>
    <t>長浜市</t>
  </si>
  <si>
    <t>飯舘村</t>
  </si>
  <si>
    <t>桐生市</t>
  </si>
  <si>
    <t>043419</t>
  </si>
  <si>
    <t>丸森町</t>
  </si>
  <si>
    <t>20430</t>
  </si>
  <si>
    <t>藤沢市</t>
  </si>
  <si>
    <t>093432</t>
  </si>
  <si>
    <t>西ノ島町</t>
  </si>
  <si>
    <t>茨城県</t>
  </si>
  <si>
    <t>亘理町</t>
  </si>
  <si>
    <t>040002</t>
  </si>
  <si>
    <t>043621</t>
  </si>
  <si>
    <t>千葉県御宿町</t>
  </si>
  <si>
    <t>072095</t>
  </si>
  <si>
    <t>044016</t>
  </si>
  <si>
    <t>物価_翌債</t>
    <rPh sb="0" eb="2">
      <t>ブッカ</t>
    </rPh>
    <rPh sb="3" eb="5">
      <t>ヨクサイ</t>
    </rPh>
    <phoneticPr fontId="19"/>
  </si>
  <si>
    <t>074462</t>
  </si>
  <si>
    <t>南牧村</t>
  </si>
  <si>
    <t>七ヶ浜町</t>
  </si>
  <si>
    <t>12424</t>
  </si>
  <si>
    <t>奈良県天川村</t>
  </si>
  <si>
    <t>高原町</t>
  </si>
  <si>
    <t>大和町</t>
  </si>
  <si>
    <t>三島市</t>
  </si>
  <si>
    <t>事業の概要に、①目的・効果、②交付金を充当する経費内容、③積算根拠（対象数、単価等）④事業の対象（交付対象者、対象施設等）について、記入要領等に基づきそれぞれ明記されているか</t>
  </si>
  <si>
    <t>044229</t>
  </si>
  <si>
    <t>大阪府大阪市</t>
  </si>
  <si>
    <t>大郷町</t>
  </si>
  <si>
    <t>嬬恋村</t>
  </si>
  <si>
    <t>岩手県山田町</t>
  </si>
  <si>
    <t>大衡村</t>
  </si>
  <si>
    <t>三重県津市</t>
  </si>
  <si>
    <t>大石田町</t>
  </si>
  <si>
    <t>122068</t>
  </si>
  <si>
    <t>082236</t>
  </si>
  <si>
    <t>塙町</t>
  </si>
  <si>
    <t>044458</t>
  </si>
  <si>
    <t>143847</t>
  </si>
  <si>
    <t>045012</t>
  </si>
  <si>
    <t>303046</t>
  </si>
  <si>
    <t>涌谷町</t>
  </si>
  <si>
    <t>104213</t>
  </si>
  <si>
    <t>20407</t>
  </si>
  <si>
    <t>082104</t>
  </si>
  <si>
    <t>154610</t>
  </si>
  <si>
    <t>045055</t>
  </si>
  <si>
    <t>杵築市</t>
  </si>
  <si>
    <t>美里町</t>
  </si>
  <si>
    <t>213624</t>
  </si>
  <si>
    <t>33212</t>
  </si>
  <si>
    <t>下関市</t>
  </si>
  <si>
    <t>045811</t>
  </si>
  <si>
    <t>052141</t>
  </si>
  <si>
    <t>133035</t>
  </si>
  <si>
    <t>Ｂ４</t>
  </si>
  <si>
    <t>083097</t>
  </si>
  <si>
    <t>162078</t>
  </si>
  <si>
    <t>真室川町</t>
  </si>
  <si>
    <t>13303</t>
  </si>
  <si>
    <t>宮城県美里町</t>
  </si>
  <si>
    <t>いの町</t>
  </si>
  <si>
    <t>北海道美幌町</t>
  </si>
  <si>
    <t>104281</t>
  </si>
  <si>
    <t>南三陸町</t>
  </si>
  <si>
    <t>草加市</t>
  </si>
  <si>
    <t>津南町</t>
  </si>
  <si>
    <t>糸満市</t>
  </si>
  <si>
    <t>喜多方市</t>
  </si>
  <si>
    <t>勝山市</t>
  </si>
  <si>
    <t>29442</t>
  </si>
  <si>
    <t>324485</t>
  </si>
  <si>
    <t>甲賀市</t>
  </si>
  <si>
    <t>大江町</t>
  </si>
  <si>
    <t>福島県広野町</t>
  </si>
  <si>
    <t>052019</t>
  </si>
  <si>
    <t>073687</t>
  </si>
  <si>
    <t>322016</t>
  </si>
  <si>
    <t>秋田県</t>
  </si>
  <si>
    <t>埼玉県秩父市</t>
  </si>
  <si>
    <t>214019</t>
  </si>
  <si>
    <t>392111</t>
  </si>
  <si>
    <t>052027</t>
  </si>
  <si>
    <t>01304</t>
  </si>
  <si>
    <t>172111</t>
  </si>
  <si>
    <t>343072</t>
  </si>
  <si>
    <t>46482</t>
  </si>
  <si>
    <t>能代市</t>
  </si>
  <si>
    <t>052035</t>
  </si>
  <si>
    <t>11227</t>
  </si>
  <si>
    <t>332160</t>
  </si>
  <si>
    <t>143626</t>
  </si>
  <si>
    <t>大分県日田市</t>
  </si>
  <si>
    <t>大館市</t>
  </si>
  <si>
    <t>052060</t>
  </si>
  <si>
    <t>303828</t>
  </si>
  <si>
    <t>01436</t>
  </si>
  <si>
    <t>290009</t>
  </si>
  <si>
    <t>075434</t>
  </si>
  <si>
    <t>406023</t>
  </si>
  <si>
    <t>404489</t>
  </si>
  <si>
    <t>052078</t>
  </si>
  <si>
    <t>群馬県明和町</t>
  </si>
  <si>
    <t>土佐清水市</t>
  </si>
  <si>
    <t>寒河江市</t>
  </si>
  <si>
    <t>282243</t>
  </si>
  <si>
    <t>052094</t>
  </si>
  <si>
    <t>大阪府交野市</t>
  </si>
  <si>
    <t>243418</t>
  </si>
  <si>
    <t>052108</t>
  </si>
  <si>
    <t>22461</t>
  </si>
  <si>
    <t>杉戸町</t>
  </si>
  <si>
    <t>川越町</t>
  </si>
  <si>
    <t>浪江町</t>
  </si>
  <si>
    <t>神川町</t>
  </si>
  <si>
    <t>052116</t>
  </si>
  <si>
    <t>潟上市</t>
  </si>
  <si>
    <t>福島県只見町</t>
  </si>
  <si>
    <t>瀬戸市</t>
  </si>
  <si>
    <t>052132</t>
  </si>
  <si>
    <t>神奈川県開成町</t>
  </si>
  <si>
    <t>北秋田市</t>
  </si>
  <si>
    <t>202037</t>
  </si>
  <si>
    <t>広野町</t>
  </si>
  <si>
    <t>愛知県東郷町</t>
  </si>
  <si>
    <t>473545</t>
  </si>
  <si>
    <t>22205</t>
  </si>
  <si>
    <t>宮城県大郷町</t>
  </si>
  <si>
    <t>にかほ市</t>
  </si>
  <si>
    <t>八千代町</t>
  </si>
  <si>
    <t>052159</t>
  </si>
  <si>
    <t>08235</t>
  </si>
  <si>
    <t>053031</t>
  </si>
  <si>
    <t>28210</t>
  </si>
  <si>
    <t>富士河口湖町</t>
  </si>
  <si>
    <t>27202</t>
  </si>
  <si>
    <t>小坂町</t>
  </si>
  <si>
    <t>11216</t>
  </si>
  <si>
    <t>大和高田市</t>
  </si>
  <si>
    <t>三種町</t>
  </si>
  <si>
    <t>401307</t>
  </si>
  <si>
    <t>053465</t>
  </si>
  <si>
    <t>13215</t>
  </si>
  <si>
    <t>エラー（AN列記載漏れ）</t>
  </si>
  <si>
    <t>交付対象経費に小数点以下の数値が含まれていない</t>
    <rPh sb="16" eb="17">
      <t>フク</t>
    </rPh>
    <phoneticPr fontId="19"/>
  </si>
  <si>
    <t>472093</t>
  </si>
  <si>
    <t>阿蘇市</t>
  </si>
  <si>
    <t>藤里町</t>
  </si>
  <si>
    <t>青森県大鰐町</t>
  </si>
  <si>
    <t>122106</t>
  </si>
  <si>
    <t>172031</t>
  </si>
  <si>
    <t>29344</t>
  </si>
  <si>
    <t>香川県多度津町</t>
  </si>
  <si>
    <t>053481</t>
  </si>
  <si>
    <t>北海道中富良野町</t>
  </si>
  <si>
    <t>富里市</t>
  </si>
  <si>
    <t>島根県津和野町</t>
  </si>
  <si>
    <t>豊丘村</t>
  </si>
  <si>
    <t>福岡県北九州市</t>
  </si>
  <si>
    <t>低所得世帯支援_目標</t>
    <rPh sb="0" eb="3">
      <t>テイショトク</t>
    </rPh>
    <rPh sb="3" eb="5">
      <t>セタイ</t>
    </rPh>
    <rPh sb="5" eb="7">
      <t>シエン</t>
    </rPh>
    <rPh sb="8" eb="10">
      <t>モクヒョウ</t>
    </rPh>
    <phoneticPr fontId="19"/>
  </si>
  <si>
    <t>五城目町</t>
  </si>
  <si>
    <t>宮城県松島町</t>
  </si>
  <si>
    <t>373869</t>
  </si>
  <si>
    <t>井川町</t>
  </si>
  <si>
    <t>39387</t>
  </si>
  <si>
    <t>熱海市</t>
  </si>
  <si>
    <t>北海道旭川市</t>
  </si>
  <si>
    <t>054348</t>
  </si>
  <si>
    <t>336238</t>
  </si>
  <si>
    <t>山形県</t>
  </si>
  <si>
    <t>062022</t>
  </si>
  <si>
    <t>36203</t>
  </si>
  <si>
    <t>岩手県一関市</t>
  </si>
  <si>
    <t>454419</t>
  </si>
  <si>
    <t>072117</t>
  </si>
  <si>
    <t>医療（光熱費関係）</t>
    <rPh sb="0" eb="2">
      <t>イリョウ</t>
    </rPh>
    <rPh sb="3" eb="6">
      <t>コウネツヒ</t>
    </rPh>
    <rPh sb="6" eb="8">
      <t>カンケイ</t>
    </rPh>
    <phoneticPr fontId="19"/>
  </si>
  <si>
    <t>米沢市</t>
  </si>
  <si>
    <t>44207</t>
  </si>
  <si>
    <t>104434</t>
  </si>
  <si>
    <t>10521</t>
  </si>
  <si>
    <t>新座市</t>
  </si>
  <si>
    <t>072052</t>
  </si>
  <si>
    <t>363014</t>
  </si>
  <si>
    <t>062049</t>
  </si>
  <si>
    <t>酒田市</t>
  </si>
  <si>
    <t>新庄市</t>
  </si>
  <si>
    <t>板倉町</t>
  </si>
  <si>
    <t>塩尻市</t>
  </si>
  <si>
    <t>11222</t>
  </si>
  <si>
    <t>41345</t>
  </si>
  <si>
    <t>大阪府和泉市</t>
  </si>
  <si>
    <t>062073</t>
  </si>
  <si>
    <t>01405</t>
  </si>
  <si>
    <t>湧水町</t>
  </si>
  <si>
    <t>454044</t>
  </si>
  <si>
    <t>062103</t>
  </si>
  <si>
    <t>122327</t>
  </si>
  <si>
    <t>上山市</t>
  </si>
  <si>
    <t>12349</t>
  </si>
  <si>
    <t>岩手県一戸町</t>
  </si>
  <si>
    <t>272183</t>
  </si>
  <si>
    <t>28220</t>
  </si>
  <si>
    <t>尾張旭市</t>
  </si>
  <si>
    <t>084476</t>
  </si>
  <si>
    <t>062081</t>
  </si>
  <si>
    <t>三重県熊野市</t>
  </si>
  <si>
    <t>双葉町</t>
  </si>
  <si>
    <t>北海道浦幌町</t>
  </si>
  <si>
    <t>魚津市</t>
  </si>
  <si>
    <t>村山市</t>
  </si>
  <si>
    <t>363421</t>
  </si>
  <si>
    <t>47311</t>
  </si>
  <si>
    <t>202151</t>
  </si>
  <si>
    <t>館山市</t>
  </si>
  <si>
    <t>26205</t>
  </si>
  <si>
    <t>池田市</t>
  </si>
  <si>
    <t>062090</t>
  </si>
  <si>
    <t>104442</t>
  </si>
  <si>
    <t>27100</t>
  </si>
  <si>
    <t>愛知県知多市</t>
  </si>
  <si>
    <t>天童市</t>
  </si>
  <si>
    <t>062111</t>
  </si>
  <si>
    <t>新潟県湯沢町</t>
  </si>
  <si>
    <t>東根市</t>
  </si>
  <si>
    <t>244619</t>
  </si>
  <si>
    <t>山辺町</t>
  </si>
  <si>
    <t>24324</t>
  </si>
  <si>
    <t>232360</t>
  </si>
  <si>
    <t>462195</t>
  </si>
  <si>
    <t>高山村</t>
  </si>
  <si>
    <t>063029</t>
  </si>
  <si>
    <t>322067</t>
  </si>
  <si>
    <t>235628</t>
  </si>
  <si>
    <t>中山町</t>
  </si>
  <si>
    <t>椎葉村</t>
  </si>
  <si>
    <t>105228</t>
  </si>
  <si>
    <t>063215</t>
  </si>
  <si>
    <t>29206</t>
  </si>
  <si>
    <t>03482</t>
  </si>
  <si>
    <t>063240</t>
  </si>
  <si>
    <t>131237</t>
  </si>
  <si>
    <t>東久留米市</t>
  </si>
  <si>
    <t>多度津町</t>
  </si>
  <si>
    <t>美咲町</t>
  </si>
  <si>
    <t>063410</t>
  </si>
  <si>
    <t>金山町</t>
  </si>
  <si>
    <t>北海道池田町</t>
  </si>
  <si>
    <t>千葉県多古町</t>
  </si>
  <si>
    <t>国のR5予備費
（交付限度額⑥）</t>
  </si>
  <si>
    <t>303909</t>
  </si>
  <si>
    <t>新潟県関川村</t>
  </si>
  <si>
    <t>063631</t>
  </si>
  <si>
    <t>063649</t>
  </si>
  <si>
    <t>232050</t>
  </si>
  <si>
    <t>25214</t>
  </si>
  <si>
    <t>063657</t>
  </si>
  <si>
    <t>154059</t>
  </si>
  <si>
    <t>戸沢村</t>
  </si>
  <si>
    <t>東員町</t>
  </si>
  <si>
    <t>国見町</t>
  </si>
  <si>
    <t>川北町</t>
  </si>
  <si>
    <t>073016</t>
  </si>
  <si>
    <t>青森県三戸町</t>
  </si>
  <si>
    <t>063819</t>
  </si>
  <si>
    <t>063827</t>
  </si>
  <si>
    <t>川西町</t>
  </si>
  <si>
    <t>小国町</t>
  </si>
  <si>
    <t>212202</t>
  </si>
  <si>
    <t>064025</t>
  </si>
  <si>
    <t>渋川市</t>
  </si>
  <si>
    <t>白鷹町</t>
  </si>
  <si>
    <t>京都府久御山町</t>
  </si>
  <si>
    <t>事業終期フラグ</t>
    <rPh sb="0" eb="2">
      <t>ジギョウ</t>
    </rPh>
    <rPh sb="2" eb="4">
      <t>シュウキ</t>
    </rPh>
    <phoneticPr fontId="19"/>
  </si>
  <si>
    <t>082341</t>
  </si>
  <si>
    <t>064033</t>
  </si>
  <si>
    <t>フィルターで絞り込みがなされていないか</t>
    <rPh sb="6" eb="7">
      <t>シボ</t>
    </rPh>
    <rPh sb="8" eb="9">
      <t>コ</t>
    </rPh>
    <phoneticPr fontId="19"/>
  </si>
  <si>
    <t>庄内町</t>
  </si>
  <si>
    <t>112127</t>
  </si>
  <si>
    <t>遊佐町</t>
  </si>
  <si>
    <t>北杜市</t>
  </si>
  <si>
    <t>三原市</t>
  </si>
  <si>
    <t>072010</t>
  </si>
  <si>
    <t>232289</t>
  </si>
  <si>
    <t>473286</t>
  </si>
  <si>
    <t>愛知県美浜町</t>
  </si>
  <si>
    <t>122203</t>
  </si>
  <si>
    <t>福島市</t>
  </si>
  <si>
    <t>中種子町</t>
  </si>
  <si>
    <t>072036</t>
  </si>
  <si>
    <t>334235</t>
  </si>
  <si>
    <t>082295</t>
  </si>
  <si>
    <t>363871</t>
  </si>
  <si>
    <t>岡山県倉敷市</t>
  </si>
  <si>
    <t>郡山市</t>
  </si>
  <si>
    <t>茨城県鹿嶋市</t>
  </si>
  <si>
    <t>304247</t>
  </si>
  <si>
    <t>美浦村</t>
  </si>
  <si>
    <t>いわき市</t>
  </si>
  <si>
    <t>075035</t>
  </si>
  <si>
    <t>⑦中小企業等に対するエネルギー価格高騰対策支援</t>
    <rPh sb="1" eb="3">
      <t>チュウショウ</t>
    </rPh>
    <rPh sb="3" eb="5">
      <t>キギョウ</t>
    </rPh>
    <rPh sb="5" eb="6">
      <t>トウ</t>
    </rPh>
    <rPh sb="7" eb="8">
      <t>タイ</t>
    </rPh>
    <rPh sb="15" eb="17">
      <t>カカク</t>
    </rPh>
    <rPh sb="17" eb="19">
      <t>コウトウ</t>
    </rPh>
    <rPh sb="19" eb="21">
      <t>タイサク</t>
    </rPh>
    <rPh sb="21" eb="23">
      <t>シエン</t>
    </rPh>
    <phoneticPr fontId="19"/>
  </si>
  <si>
    <t>出雲崎町</t>
  </si>
  <si>
    <t>稲敷市</t>
  </si>
  <si>
    <t>白河市</t>
  </si>
  <si>
    <t>雲仙市</t>
  </si>
  <si>
    <t>長野市</t>
  </si>
  <si>
    <t>北海道京極町</t>
  </si>
  <si>
    <t>453820</t>
  </si>
  <si>
    <t>国の予算年度_補正</t>
    <rPh sb="0" eb="1">
      <t>クニ</t>
    </rPh>
    <rPh sb="2" eb="6">
      <t>ヨサンネンド</t>
    </rPh>
    <rPh sb="7" eb="9">
      <t>ホセイ</t>
    </rPh>
    <phoneticPr fontId="19"/>
  </si>
  <si>
    <t>福島県北塩原村</t>
  </si>
  <si>
    <t>須賀川市</t>
  </si>
  <si>
    <t>042161</t>
  </si>
  <si>
    <t>日進市</t>
  </si>
  <si>
    <t>01549</t>
  </si>
  <si>
    <t>072087</t>
  </si>
  <si>
    <t>神奈川県大井町</t>
  </si>
  <si>
    <t>千葉県南房総市</t>
  </si>
  <si>
    <t>宮城県丸森町</t>
  </si>
  <si>
    <t>19346</t>
  </si>
  <si>
    <t>10523</t>
  </si>
  <si>
    <t>全世帯に対して現金を給付する事業に本交付金を充当していない。</t>
    <rPh sb="0" eb="3">
      <t>ゼンセタイ</t>
    </rPh>
    <rPh sb="4" eb="5">
      <t>タイ</t>
    </rPh>
    <rPh sb="7" eb="9">
      <t>ゲンキン</t>
    </rPh>
    <rPh sb="10" eb="12">
      <t>キュウフ</t>
    </rPh>
    <rPh sb="14" eb="16">
      <t>ジギョウ</t>
    </rPh>
    <rPh sb="17" eb="18">
      <t>ホン</t>
    </rPh>
    <rPh sb="18" eb="21">
      <t>コウフキン</t>
    </rPh>
    <rPh sb="22" eb="24">
      <t>ジュウトウ</t>
    </rPh>
    <phoneticPr fontId="19"/>
  </si>
  <si>
    <t>新潟市</t>
  </si>
  <si>
    <t>鹿児島県西之表市</t>
  </si>
  <si>
    <t>佐賀県吉野ヶ里町</t>
  </si>
  <si>
    <t>072125</t>
  </si>
  <si>
    <t>富山県小矢部市</t>
  </si>
  <si>
    <t>102024</t>
  </si>
  <si>
    <t>長野県</t>
  </si>
  <si>
    <t>相馬市</t>
  </si>
  <si>
    <t>苅田町</t>
  </si>
  <si>
    <t>田村市</t>
  </si>
  <si>
    <t>奈良県奈良市</t>
  </si>
  <si>
    <t>輪之内町</t>
  </si>
  <si>
    <t>082350</t>
  </si>
  <si>
    <t>46452</t>
  </si>
  <si>
    <t>072141</t>
  </si>
  <si>
    <t>073032</t>
  </si>
  <si>
    <t>小笠原村</t>
  </si>
  <si>
    <t>川俣町</t>
  </si>
  <si>
    <t>宮崎県日向市</t>
  </si>
  <si>
    <t>大玉村</t>
  </si>
  <si>
    <t>玉村町</t>
  </si>
  <si>
    <t>232297</t>
  </si>
  <si>
    <t>30209</t>
  </si>
  <si>
    <t>敦賀市</t>
  </si>
  <si>
    <t>132136</t>
  </si>
  <si>
    <t>行方市</t>
  </si>
  <si>
    <t>073423</t>
  </si>
  <si>
    <t>板野町</t>
  </si>
  <si>
    <t>那珂市</t>
  </si>
  <si>
    <t>群馬県太田市</t>
  </si>
  <si>
    <t>鏡石町</t>
  </si>
  <si>
    <t>岩出市</t>
  </si>
  <si>
    <t>須坂市</t>
  </si>
  <si>
    <t>073440</t>
  </si>
  <si>
    <t>猪苗代町</t>
  </si>
  <si>
    <t>あさぎり町</t>
  </si>
  <si>
    <t>宮崎県五ヶ瀬町</t>
  </si>
  <si>
    <t>下郷町</t>
  </si>
  <si>
    <t>093459</t>
  </si>
  <si>
    <t>岡山県新庄村</t>
  </si>
  <si>
    <t>073644</t>
  </si>
  <si>
    <t>393061</t>
  </si>
  <si>
    <t>給食費の滞納率
⇒前年度比増加なし</t>
  </si>
  <si>
    <t>愛知県飛島村</t>
  </si>
  <si>
    <t>檜枝岐村</t>
  </si>
  <si>
    <t>402231</t>
  </si>
  <si>
    <t>只見町</t>
  </si>
  <si>
    <t>南会津町</t>
  </si>
  <si>
    <t>今治市</t>
  </si>
  <si>
    <t>085642</t>
  </si>
  <si>
    <t>074071</t>
  </si>
  <si>
    <t>02445</t>
  </si>
  <si>
    <t>03214</t>
  </si>
  <si>
    <t>磐梯町</t>
  </si>
  <si>
    <t>074080</t>
  </si>
  <si>
    <t>愛知県瀬戸市</t>
  </si>
  <si>
    <t>湯川村</t>
  </si>
  <si>
    <t>柳津町</t>
  </si>
  <si>
    <t>122297</t>
  </si>
  <si>
    <t>三島町</t>
  </si>
  <si>
    <t>北区</t>
  </si>
  <si>
    <t>40210</t>
  </si>
  <si>
    <t>西郷村</t>
  </si>
  <si>
    <t>08211</t>
  </si>
  <si>
    <t>中津川市</t>
  </si>
  <si>
    <t>234427</t>
  </si>
  <si>
    <t>074659</t>
  </si>
  <si>
    <t>074667</t>
  </si>
  <si>
    <t>矢吹町</t>
  </si>
  <si>
    <t>406473</t>
  </si>
  <si>
    <t>東京都武蔵野市</t>
  </si>
  <si>
    <t>074811</t>
  </si>
  <si>
    <t>笠間市</t>
  </si>
  <si>
    <t>棚倉町</t>
  </si>
  <si>
    <t>223026</t>
  </si>
  <si>
    <t>074829</t>
  </si>
  <si>
    <t>矢祭町</t>
  </si>
  <si>
    <t>092053</t>
  </si>
  <si>
    <t>箕輪町</t>
  </si>
  <si>
    <t>猪名川町</t>
  </si>
  <si>
    <t>三重県伊賀市</t>
  </si>
  <si>
    <t>074845</t>
  </si>
  <si>
    <t>大川村</t>
  </si>
  <si>
    <t>075027</t>
  </si>
  <si>
    <t>群馬県草津町</t>
  </si>
  <si>
    <t>玉川村</t>
  </si>
  <si>
    <t>成田市</t>
  </si>
  <si>
    <t>454427</t>
  </si>
  <si>
    <t>田原本町</t>
  </si>
  <si>
    <t>岩手県盛岡市</t>
  </si>
  <si>
    <t>15211</t>
  </si>
  <si>
    <t>浅川町</t>
  </si>
  <si>
    <t>01233</t>
  </si>
  <si>
    <t>01642</t>
  </si>
  <si>
    <t>44211</t>
  </si>
  <si>
    <t>古殿町</t>
  </si>
  <si>
    <t>075221</t>
  </si>
  <si>
    <t>162108</t>
  </si>
  <si>
    <t>小野町</t>
  </si>
  <si>
    <t>静岡県南伊豆町</t>
  </si>
  <si>
    <t>小牧市</t>
  </si>
  <si>
    <t>102067</t>
  </si>
  <si>
    <t>075426</t>
  </si>
  <si>
    <t>紀北町</t>
  </si>
  <si>
    <t>配分予定額計</t>
  </si>
  <si>
    <t>大熊町</t>
  </si>
  <si>
    <t>102121</t>
  </si>
  <si>
    <t>075469</t>
  </si>
  <si>
    <t>つくば市</t>
  </si>
  <si>
    <t>葛尾村</t>
  </si>
  <si>
    <t>栃木県矢板市</t>
  </si>
  <si>
    <t>筑西市</t>
  </si>
  <si>
    <t>刈谷市</t>
  </si>
  <si>
    <t>402192</t>
  </si>
  <si>
    <t>06461</t>
  </si>
  <si>
    <t>水戸市</t>
  </si>
  <si>
    <t>柏原市</t>
  </si>
  <si>
    <t>北海道稚内市</t>
  </si>
  <si>
    <t>飯能市</t>
  </si>
  <si>
    <t>082031</t>
  </si>
  <si>
    <t>131172</t>
  </si>
  <si>
    <t>土浦市</t>
  </si>
  <si>
    <t>082074</t>
  </si>
  <si>
    <t>沖縄県南大東村</t>
  </si>
  <si>
    <t>結城市</t>
  </si>
  <si>
    <t>鹿児島県知名町</t>
  </si>
  <si>
    <t>42411</t>
  </si>
  <si>
    <t>082082</t>
  </si>
  <si>
    <t>082112</t>
  </si>
  <si>
    <t>325279</t>
  </si>
  <si>
    <t>岡垣町</t>
  </si>
  <si>
    <t>岡山県奈義町</t>
  </si>
  <si>
    <t>常陸太田市</t>
  </si>
  <si>
    <t>122394</t>
  </si>
  <si>
    <t>安中市</t>
  </si>
  <si>
    <t>高萩市</t>
  </si>
  <si>
    <t>与那国町</t>
  </si>
  <si>
    <t>27217</t>
  </si>
  <si>
    <t>082155</t>
  </si>
  <si>
    <t>高岡市</t>
  </si>
  <si>
    <t>北茨城市</t>
  </si>
  <si>
    <t>白石町</t>
  </si>
  <si>
    <t>薩摩川内市</t>
  </si>
  <si>
    <t>HP等への掲載</t>
  </si>
  <si>
    <t>40381</t>
  </si>
  <si>
    <t>水上村</t>
  </si>
  <si>
    <t>09345</t>
  </si>
  <si>
    <t>47382</t>
  </si>
  <si>
    <t>162027</t>
  </si>
  <si>
    <t>取手市</t>
  </si>
  <si>
    <t>403431</t>
  </si>
  <si>
    <t>岡山県岡山市</t>
  </si>
  <si>
    <t>福島県双葉町</t>
  </si>
  <si>
    <t>082198</t>
  </si>
  <si>
    <t>01333</t>
  </si>
  <si>
    <t>宮崎県宮崎市</t>
  </si>
  <si>
    <t>33213</t>
  </si>
  <si>
    <t>神流町</t>
  </si>
  <si>
    <t>三重県木曽岬町</t>
  </si>
  <si>
    <t>牛久市</t>
  </si>
  <si>
    <t>鹿嶋市</t>
  </si>
  <si>
    <t>和木町</t>
  </si>
  <si>
    <t>01404</t>
  </si>
  <si>
    <t>御代田町</t>
  </si>
  <si>
    <t>082201</t>
  </si>
  <si>
    <t>262137</t>
  </si>
  <si>
    <t>安芸市</t>
  </si>
  <si>
    <t>千葉県袖ケ浦市</t>
  </si>
  <si>
    <t>45207</t>
  </si>
  <si>
    <t>信濃町</t>
  </si>
  <si>
    <t>潮来市</t>
  </si>
  <si>
    <t>082244</t>
  </si>
  <si>
    <t>17210</t>
  </si>
  <si>
    <t>守谷市</t>
  </si>
  <si>
    <t>広島県北広島町</t>
  </si>
  <si>
    <t>192066</t>
  </si>
  <si>
    <t>広島県大竹市</t>
  </si>
  <si>
    <t>453617</t>
  </si>
  <si>
    <t>082261</t>
  </si>
  <si>
    <t>三朝町</t>
  </si>
  <si>
    <t>16210</t>
  </si>
  <si>
    <t>213021</t>
  </si>
  <si>
    <t>082279</t>
  </si>
  <si>
    <t>271004</t>
  </si>
  <si>
    <t>202193</t>
  </si>
  <si>
    <t>23236</t>
  </si>
  <si>
    <t>東白川村</t>
  </si>
  <si>
    <t>082287</t>
  </si>
  <si>
    <t>栃木県益子町</t>
  </si>
  <si>
    <t>131211</t>
  </si>
  <si>
    <t>坂東市</t>
  </si>
  <si>
    <t>04323</t>
  </si>
  <si>
    <t>天龍村</t>
  </si>
  <si>
    <t>112402</t>
  </si>
  <si>
    <t>福島県大玉村</t>
  </si>
  <si>
    <t>38210</t>
  </si>
  <si>
    <t>23204</t>
  </si>
  <si>
    <t>082317</t>
  </si>
  <si>
    <t>193682</t>
  </si>
  <si>
    <t>282065</t>
  </si>
  <si>
    <t>桜川市</t>
  </si>
  <si>
    <t>082368</t>
  </si>
  <si>
    <t>特定事業者等支援</t>
    <rPh sb="0" eb="2">
      <t>トクテイ</t>
    </rPh>
    <rPh sb="2" eb="5">
      <t>ジギョウシャ</t>
    </rPh>
    <rPh sb="5" eb="6">
      <t>トウ</t>
    </rPh>
    <rPh sb="6" eb="8">
      <t>シエン</t>
    </rPh>
    <phoneticPr fontId="19"/>
  </si>
  <si>
    <t>213811</t>
  </si>
  <si>
    <t>083020</t>
  </si>
  <si>
    <t>142051</t>
  </si>
  <si>
    <t>352021</t>
  </si>
  <si>
    <t>大月市</t>
  </si>
  <si>
    <t>462161</t>
  </si>
  <si>
    <t>大洗町</t>
  </si>
  <si>
    <t>小松島市</t>
  </si>
  <si>
    <t>02450</t>
  </si>
  <si>
    <t>08443</t>
  </si>
  <si>
    <t>笛吹市</t>
  </si>
  <si>
    <t>085219</t>
  </si>
  <si>
    <t>東郷町</t>
  </si>
  <si>
    <t>083101</t>
  </si>
  <si>
    <t>城里町</t>
  </si>
  <si>
    <t>枠</t>
    <rPh sb="0" eb="1">
      <t>ワク</t>
    </rPh>
    <phoneticPr fontId="19"/>
  </si>
  <si>
    <t>岩手県大槌町</t>
  </si>
  <si>
    <t>13118</t>
  </si>
  <si>
    <t>083411</t>
  </si>
  <si>
    <t>04301</t>
  </si>
  <si>
    <t>大子町</t>
  </si>
  <si>
    <t>対象分野_低</t>
    <rPh sb="0" eb="2">
      <t>タイショウ</t>
    </rPh>
    <rPh sb="2" eb="4">
      <t>ブンヤ</t>
    </rPh>
    <rPh sb="5" eb="6">
      <t>テイ</t>
    </rPh>
    <phoneticPr fontId="19"/>
  </si>
  <si>
    <t>山県市</t>
  </si>
  <si>
    <t>152102</t>
  </si>
  <si>
    <t>埼玉県横瀬町</t>
  </si>
  <si>
    <t>084425</t>
  </si>
  <si>
    <t>084433</t>
  </si>
  <si>
    <t>鹿児島県十島村</t>
  </si>
  <si>
    <t>鴨川市</t>
  </si>
  <si>
    <t>085421</t>
  </si>
  <si>
    <t>39305</t>
  </si>
  <si>
    <t>232025</t>
  </si>
  <si>
    <t>さつま町</t>
  </si>
  <si>
    <t>八千代市</t>
  </si>
  <si>
    <t>五霞町</t>
  </si>
  <si>
    <t>茨城県古河市</t>
  </si>
  <si>
    <t>085464</t>
  </si>
  <si>
    <t>境町</t>
  </si>
  <si>
    <t>193658</t>
  </si>
  <si>
    <t>10202</t>
  </si>
  <si>
    <t>福島県田村市</t>
  </si>
  <si>
    <t>利根町</t>
  </si>
  <si>
    <t>宇都宮市</t>
  </si>
  <si>
    <t>北海道当別町</t>
  </si>
  <si>
    <t>七宗町</t>
  </si>
  <si>
    <t>臨時の措置であることが分かる事業名称としている</t>
    <rPh sb="0" eb="2">
      <t>リンジ</t>
    </rPh>
    <rPh sb="3" eb="5">
      <t>ソチ</t>
    </rPh>
    <rPh sb="11" eb="12">
      <t>ワ</t>
    </rPh>
    <rPh sb="14" eb="16">
      <t>ジギョウ</t>
    </rPh>
    <rPh sb="16" eb="18">
      <t>メイショウ</t>
    </rPh>
    <phoneticPr fontId="19"/>
  </si>
  <si>
    <t>45000</t>
  </si>
  <si>
    <t>292117</t>
  </si>
  <si>
    <t>熊本県苓北町</t>
  </si>
  <si>
    <t>092037</t>
  </si>
  <si>
    <t>352128</t>
  </si>
  <si>
    <t>埼玉県皆野町</t>
  </si>
  <si>
    <t>112453</t>
  </si>
  <si>
    <t>222194</t>
  </si>
  <si>
    <t>092045</t>
  </si>
  <si>
    <t>佐野市</t>
  </si>
  <si>
    <t>01637</t>
  </si>
  <si>
    <t>壬生町</t>
  </si>
  <si>
    <t>212181</t>
  </si>
  <si>
    <t>鹿沼市</t>
  </si>
  <si>
    <t>45405</t>
  </si>
  <si>
    <t>462152</t>
  </si>
  <si>
    <t>根羽村</t>
  </si>
  <si>
    <t>日光市</t>
  </si>
  <si>
    <t>みなかみ町</t>
  </si>
  <si>
    <t>小山市</t>
  </si>
  <si>
    <t>092096</t>
  </si>
  <si>
    <t>25208</t>
  </si>
  <si>
    <t>092100</t>
  </si>
  <si>
    <t>大田原市</t>
  </si>
  <si>
    <t>272299</t>
  </si>
  <si>
    <t>交野市</t>
  </si>
  <si>
    <t>湯浅町</t>
  </si>
  <si>
    <t>30406</t>
  </si>
  <si>
    <t>092151</t>
  </si>
  <si>
    <t>江南市</t>
  </si>
  <si>
    <t>R5_予備</t>
    <rPh sb="3" eb="5">
      <t>ヨビ</t>
    </rPh>
    <phoneticPr fontId="19"/>
  </si>
  <si>
    <t>092118</t>
  </si>
  <si>
    <t>田布施町</t>
  </si>
  <si>
    <t>宿毛市</t>
  </si>
  <si>
    <t>131024</t>
  </si>
  <si>
    <t>092134</t>
  </si>
  <si>
    <t>403814</t>
  </si>
  <si>
    <t>105236</t>
  </si>
  <si>
    <t>那須塩原市</t>
  </si>
  <si>
    <t>安曇野市</t>
  </si>
  <si>
    <t>那須烏山市</t>
  </si>
  <si>
    <t>岩手県遠野市</t>
  </si>
  <si>
    <t>173614</t>
  </si>
  <si>
    <t>事業終期「R6.4以降」を選択していない場合に、備考2を入力している。</t>
  </si>
  <si>
    <t>交付対象経費</t>
    <rPh sb="0" eb="2">
      <t>コウフ</t>
    </rPh>
    <rPh sb="2" eb="4">
      <t>タイショウ</t>
    </rPh>
    <rPh sb="4" eb="6">
      <t>ケイヒ</t>
    </rPh>
    <phoneticPr fontId="19"/>
  </si>
  <si>
    <t>093424</t>
  </si>
  <si>
    <t>204153</t>
  </si>
  <si>
    <t>益子町</t>
  </si>
  <si>
    <t>宮城県白石市</t>
  </si>
  <si>
    <t>244422</t>
  </si>
  <si>
    <t>093441</t>
  </si>
  <si>
    <t>262013</t>
  </si>
  <si>
    <t>熊本市</t>
  </si>
  <si>
    <t>122343</t>
  </si>
  <si>
    <t>R5.12</t>
  </si>
  <si>
    <t>01602</t>
  </si>
  <si>
    <t>市貝町</t>
  </si>
  <si>
    <t>212041</t>
  </si>
  <si>
    <t>093840</t>
  </si>
  <si>
    <t>福島県会津美里町</t>
  </si>
  <si>
    <t>093866</t>
  </si>
  <si>
    <t>合志市</t>
  </si>
  <si>
    <t>長野県須坂市</t>
  </si>
  <si>
    <t>中野市</t>
  </si>
  <si>
    <t>37000</t>
  </si>
  <si>
    <t>高根沢町</t>
  </si>
  <si>
    <t>住民税均等割非課税世帯への支援
（低所得枠）</t>
    <rPh sb="0" eb="3">
      <t>ジュウミンゼイ</t>
    </rPh>
    <rPh sb="3" eb="6">
      <t>キントウワリ</t>
    </rPh>
    <rPh sb="6" eb="9">
      <t>ヒカゼイ</t>
    </rPh>
    <rPh sb="9" eb="11">
      <t>セタイ</t>
    </rPh>
    <rPh sb="13" eb="15">
      <t>シエン</t>
    </rPh>
    <rPh sb="17" eb="21">
      <t>テイショトクワク</t>
    </rPh>
    <phoneticPr fontId="19"/>
  </si>
  <si>
    <t>愛知県田原市</t>
  </si>
  <si>
    <t>10429</t>
  </si>
  <si>
    <t>生活衛生関係営業者</t>
    <rPh sb="0" eb="2">
      <t>セイカツ</t>
    </rPh>
    <rPh sb="2" eb="4">
      <t>エイセイ</t>
    </rPh>
    <rPh sb="4" eb="6">
      <t>カンケイ</t>
    </rPh>
    <rPh sb="6" eb="9">
      <t>エイギョウシャ</t>
    </rPh>
    <phoneticPr fontId="19"/>
  </si>
  <si>
    <t>35216</t>
  </si>
  <si>
    <t>094111</t>
  </si>
  <si>
    <t>葉山町</t>
  </si>
  <si>
    <t>282197</t>
  </si>
  <si>
    <t>勝浦町</t>
  </si>
  <si>
    <t>神奈川県南足柄市</t>
  </si>
  <si>
    <t>473138</t>
  </si>
  <si>
    <t>102016</t>
  </si>
  <si>
    <t>01204</t>
  </si>
  <si>
    <t>群馬県板倉町</t>
  </si>
  <si>
    <t>群馬県</t>
  </si>
  <si>
    <t>01228</t>
  </si>
  <si>
    <t>福島県平田村</t>
  </si>
  <si>
    <t>青森県五戸町</t>
  </si>
  <si>
    <t>高崎市</t>
  </si>
  <si>
    <t>105210</t>
  </si>
  <si>
    <t>102041</t>
  </si>
  <si>
    <t>小林市</t>
  </si>
  <si>
    <t>01424</t>
  </si>
  <si>
    <t>215023</t>
  </si>
  <si>
    <t>伊勢崎市</t>
  </si>
  <si>
    <t>102059</t>
  </si>
  <si>
    <t>32448</t>
  </si>
  <si>
    <t>港区</t>
  </si>
  <si>
    <t>那智勝浦町</t>
  </si>
  <si>
    <t>沖縄県与那国町</t>
  </si>
  <si>
    <t>松伏町</t>
  </si>
  <si>
    <t>愛知県豊川市</t>
  </si>
  <si>
    <t>22306</t>
  </si>
  <si>
    <t>太田市</t>
  </si>
  <si>
    <t>三木市</t>
  </si>
  <si>
    <t>国の予算年度_予備or補正_予備</t>
    <rPh sb="0" eb="1">
      <t>クニ</t>
    </rPh>
    <rPh sb="2" eb="6">
      <t>ヨサンネンド</t>
    </rPh>
    <rPh sb="7" eb="9">
      <t>ヨビ</t>
    </rPh>
    <phoneticPr fontId="19"/>
  </si>
  <si>
    <t>韮崎市</t>
  </si>
  <si>
    <t>館林市</t>
  </si>
  <si>
    <t>富山県高岡市</t>
  </si>
  <si>
    <t>152242</t>
  </si>
  <si>
    <t>伊根町</t>
  </si>
  <si>
    <t>山口県</t>
  </si>
  <si>
    <t>102091</t>
  </si>
  <si>
    <t>旭市</t>
  </si>
  <si>
    <t>貝塚市</t>
  </si>
  <si>
    <t>志木市</t>
  </si>
  <si>
    <t>12210</t>
  </si>
  <si>
    <t>112119</t>
  </si>
  <si>
    <t>富岡市</t>
  </si>
  <si>
    <t>393649</t>
  </si>
  <si>
    <t>北海道小清水町</t>
  </si>
  <si>
    <t>行田市</t>
  </si>
  <si>
    <t>みどり市</t>
  </si>
  <si>
    <t>事業終期で想定外の入力を選択していない</t>
    <rPh sb="0" eb="2">
      <t>ジギョウ</t>
    </rPh>
    <rPh sb="2" eb="4">
      <t>シュウキ</t>
    </rPh>
    <rPh sb="5" eb="7">
      <t>ソウテイ</t>
    </rPh>
    <rPh sb="7" eb="8">
      <t>ガイ</t>
    </rPh>
    <rPh sb="9" eb="11">
      <t>ニュウリョク</t>
    </rPh>
    <rPh sb="12" eb="14">
      <t>センタク</t>
    </rPh>
    <phoneticPr fontId="19"/>
  </si>
  <si>
    <t>榛東村</t>
  </si>
  <si>
    <t>桶川市</t>
  </si>
  <si>
    <t>福智町</t>
  </si>
  <si>
    <t>北海道むかわ町</t>
  </si>
  <si>
    <t>103675</t>
  </si>
  <si>
    <t>283657</t>
  </si>
  <si>
    <t>103454</t>
  </si>
  <si>
    <t>高知県東洋町</t>
  </si>
  <si>
    <t>北中城村</t>
  </si>
  <si>
    <t>福岡県古賀市</t>
  </si>
  <si>
    <t>吉岡町</t>
  </si>
  <si>
    <t>北海道蘭越町</t>
  </si>
  <si>
    <t>103667</t>
  </si>
  <si>
    <t>東京都府中市</t>
  </si>
  <si>
    <t>28203</t>
  </si>
  <si>
    <t>103829</t>
  </si>
  <si>
    <t>鹿児島県日置市</t>
  </si>
  <si>
    <t>静岡県森町</t>
  </si>
  <si>
    <t>下仁田町</t>
  </si>
  <si>
    <t>立科町</t>
  </si>
  <si>
    <t>長野県上松町</t>
  </si>
  <si>
    <t>103837</t>
  </si>
  <si>
    <t>294012</t>
  </si>
  <si>
    <t>配分予定額計
国のR5補正予算分（推奨事業メニュー分）　交付限度額①</t>
    <rPh sb="0" eb="2">
      <t>ハイブン</t>
    </rPh>
    <rPh sb="2" eb="4">
      <t>ヨテイ</t>
    </rPh>
    <rPh sb="4" eb="5">
      <t>ガク</t>
    </rPh>
    <rPh sb="5" eb="6">
      <t>ケイ</t>
    </rPh>
    <rPh sb="17" eb="19">
      <t>スイショウ</t>
    </rPh>
    <rPh sb="19" eb="21">
      <t>ジギョウ</t>
    </rPh>
    <rPh sb="25" eb="26">
      <t>ブン</t>
    </rPh>
    <phoneticPr fontId="45"/>
  </si>
  <si>
    <t>西東京市</t>
  </si>
  <si>
    <t>104248</t>
  </si>
  <si>
    <t>東京都神津島村</t>
  </si>
  <si>
    <t>長野原町</t>
  </si>
  <si>
    <t>五島市</t>
  </si>
  <si>
    <t>215031</t>
  </si>
  <si>
    <t>北谷町</t>
  </si>
  <si>
    <t>北海道広尾町</t>
  </si>
  <si>
    <t>羽島市</t>
  </si>
  <si>
    <t>104256</t>
  </si>
  <si>
    <t>46404</t>
  </si>
  <si>
    <t>104264</t>
  </si>
  <si>
    <t>岩倉市</t>
  </si>
  <si>
    <t>青森県黒石市</t>
  </si>
  <si>
    <t>東吾妻町</t>
  </si>
  <si>
    <t>片品村</t>
  </si>
  <si>
    <t>472158</t>
  </si>
  <si>
    <t>石川県白山市</t>
  </si>
  <si>
    <t>215074</t>
  </si>
  <si>
    <t>川場村</t>
  </si>
  <si>
    <t>四日市市</t>
  </si>
  <si>
    <t>104493</t>
  </si>
  <si>
    <t>232149</t>
  </si>
  <si>
    <t>304069</t>
  </si>
  <si>
    <t>104647</t>
  </si>
  <si>
    <t>44201</t>
  </si>
  <si>
    <t>24472</t>
  </si>
  <si>
    <t>武蔵野市</t>
  </si>
  <si>
    <t>105244</t>
  </si>
  <si>
    <t>大泉町</t>
  </si>
  <si>
    <t>安芸太田町</t>
  </si>
  <si>
    <t>105252</t>
  </si>
  <si>
    <t>安城市</t>
  </si>
  <si>
    <t>邑楽町</t>
  </si>
  <si>
    <t>徳島県神山町</t>
  </si>
  <si>
    <t>40448</t>
  </si>
  <si>
    <t>163228</t>
  </si>
  <si>
    <t>111007</t>
  </si>
  <si>
    <t>372030</t>
  </si>
  <si>
    <t>埼玉県</t>
  </si>
  <si>
    <t>131113</t>
  </si>
  <si>
    <t>234273</t>
  </si>
  <si>
    <t>熊本県津奈木町</t>
  </si>
  <si>
    <t>青森県風間浦村</t>
  </si>
  <si>
    <t>12238</t>
  </si>
  <si>
    <t>さいたま市</t>
  </si>
  <si>
    <t>山梨県南部町</t>
  </si>
  <si>
    <t>112011</t>
  </si>
  <si>
    <t>川越市</t>
  </si>
  <si>
    <t>熊谷市</t>
  </si>
  <si>
    <t>川口市</t>
  </si>
  <si>
    <t>324493</t>
  </si>
  <si>
    <t>玖珠町</t>
  </si>
  <si>
    <t>宮崎県串間市</t>
  </si>
  <si>
    <t>112038</t>
  </si>
  <si>
    <t>272116</t>
  </si>
  <si>
    <t>南風原町</t>
  </si>
  <si>
    <t>愛知県名古屋市</t>
    <rPh sb="3" eb="7">
      <t>ナゴヤシ</t>
    </rPh>
    <phoneticPr fontId="19"/>
  </si>
  <si>
    <t>112062</t>
  </si>
  <si>
    <t>272167</t>
  </si>
  <si>
    <t>稲城市</t>
  </si>
  <si>
    <t>平群町</t>
  </si>
  <si>
    <t>112071</t>
  </si>
  <si>
    <t>周防大島町</t>
  </si>
  <si>
    <t>Ⅰ．物価高から国民生活を守る</t>
    <rPh sb="2" eb="5">
      <t>ブッカダカ</t>
    </rPh>
    <rPh sb="7" eb="9">
      <t>コクミン</t>
    </rPh>
    <rPh sb="9" eb="11">
      <t>セイカツ</t>
    </rPh>
    <rPh sb="12" eb="13">
      <t>マモ</t>
    </rPh>
    <phoneticPr fontId="19"/>
  </si>
  <si>
    <t>45402</t>
  </si>
  <si>
    <t>162043</t>
  </si>
  <si>
    <t>47210</t>
  </si>
  <si>
    <t>秩父市</t>
  </si>
  <si>
    <t>愛知県幸田町</t>
  </si>
  <si>
    <t>112089</t>
  </si>
  <si>
    <t>24344</t>
  </si>
  <si>
    <t>所沢市</t>
  </si>
  <si>
    <t>R5.11</t>
  </si>
  <si>
    <t>07522</t>
  </si>
  <si>
    <t>112097</t>
  </si>
  <si>
    <t>01367</t>
  </si>
  <si>
    <t>112101</t>
  </si>
  <si>
    <t>豊山町</t>
  </si>
  <si>
    <t>加須市</t>
  </si>
  <si>
    <t>143014</t>
  </si>
  <si>
    <t>本庄市</t>
  </si>
  <si>
    <t>09215</t>
  </si>
  <si>
    <t>26100</t>
  </si>
  <si>
    <t>東松山市</t>
  </si>
  <si>
    <t>412091</t>
  </si>
  <si>
    <t>香川県綾川町</t>
  </si>
  <si>
    <t>112151</t>
  </si>
  <si>
    <t>11203</t>
  </si>
  <si>
    <t>狭山市</t>
  </si>
  <si>
    <t>千葉県白井市</t>
  </si>
  <si>
    <t>112160</t>
  </si>
  <si>
    <t>笠松町</t>
  </si>
  <si>
    <t>兵庫県三田市</t>
  </si>
  <si>
    <t>羽生市</t>
  </si>
  <si>
    <t>07421</t>
  </si>
  <si>
    <t>45429</t>
  </si>
  <si>
    <t>112178</t>
  </si>
  <si>
    <t>愛知県小牧市</t>
  </si>
  <si>
    <t>47302</t>
  </si>
  <si>
    <t>生坂村</t>
  </si>
  <si>
    <t>安堵町</t>
  </si>
  <si>
    <t>鴻巣市</t>
  </si>
  <si>
    <t>茅野市</t>
  </si>
  <si>
    <t>佐賀県佐賀市</t>
  </si>
  <si>
    <t>01641</t>
  </si>
  <si>
    <t>112186</t>
  </si>
  <si>
    <t>深谷市</t>
  </si>
  <si>
    <t>434337</t>
  </si>
  <si>
    <t>下呂市</t>
  </si>
  <si>
    <t>112216</t>
  </si>
  <si>
    <t>福岡市</t>
  </si>
  <si>
    <t>埼玉県志木市</t>
  </si>
  <si>
    <t>01560</t>
  </si>
  <si>
    <t>青森県五所川原市</t>
  </si>
  <si>
    <t>112224</t>
  </si>
  <si>
    <t>465348</t>
  </si>
  <si>
    <t>133086</t>
  </si>
  <si>
    <t>地方単独事業</t>
    <rPh sb="0" eb="2">
      <t>チホウ</t>
    </rPh>
    <rPh sb="2" eb="4">
      <t>タンドク</t>
    </rPh>
    <rPh sb="4" eb="6">
      <t>ジギョウ</t>
    </rPh>
    <phoneticPr fontId="19"/>
  </si>
  <si>
    <t>津山市</t>
  </si>
  <si>
    <t>452017</t>
  </si>
  <si>
    <t>04324</t>
  </si>
  <si>
    <t>錦町</t>
  </si>
  <si>
    <t>01511</t>
  </si>
  <si>
    <t>112232</t>
  </si>
  <si>
    <t>01512</t>
  </si>
  <si>
    <t>112241</t>
  </si>
  <si>
    <t>27000</t>
  </si>
  <si>
    <t>横浜市</t>
  </si>
  <si>
    <t>26407</t>
  </si>
  <si>
    <t>413411</t>
  </si>
  <si>
    <t>戸田市</t>
  </si>
  <si>
    <t>112259</t>
  </si>
  <si>
    <t>岐阜県多治見市</t>
  </si>
  <si>
    <t>北海道様似町</t>
  </si>
  <si>
    <t>北海道剣淵町</t>
  </si>
  <si>
    <t>村上市</t>
  </si>
  <si>
    <t>新潟県南魚沼市</t>
  </si>
  <si>
    <t>入間市</t>
  </si>
  <si>
    <t>34210</t>
  </si>
  <si>
    <t>223051</t>
  </si>
  <si>
    <t>112275</t>
  </si>
  <si>
    <t>朝霞市</t>
  </si>
  <si>
    <t>112283</t>
  </si>
  <si>
    <t>豊根村</t>
  </si>
  <si>
    <t>和光市</t>
  </si>
  <si>
    <t>364681</t>
  </si>
  <si>
    <t>黒部市</t>
  </si>
  <si>
    <t>07544</t>
  </si>
  <si>
    <t>112321</t>
  </si>
  <si>
    <t>三好市</t>
  </si>
  <si>
    <t>久喜市</t>
  </si>
  <si>
    <t>長野県南箕輪村</t>
  </si>
  <si>
    <t>473537</t>
  </si>
  <si>
    <t>112348</t>
  </si>
  <si>
    <t>本省繰越希望額
（R5予備費により措置された給付金・定額減税一体支援枠分（事務費）
交付限度額⑤に係る希望額）</t>
    <rPh sb="0" eb="2">
      <t>ホンショウ</t>
    </rPh>
    <rPh sb="2" eb="4">
      <t>クリコシ</t>
    </rPh>
    <rPh sb="4" eb="6">
      <t>キボウ</t>
    </rPh>
    <rPh sb="6" eb="7">
      <t>ガク</t>
    </rPh>
    <phoneticPr fontId="19"/>
  </si>
  <si>
    <t>02443</t>
  </si>
  <si>
    <t>205834</t>
  </si>
  <si>
    <t>弥彦村</t>
  </si>
  <si>
    <t>みよし市</t>
  </si>
  <si>
    <t>八潮市</t>
  </si>
  <si>
    <t>沖縄県宮古島市</t>
  </si>
  <si>
    <t>442046</t>
  </si>
  <si>
    <t>14382</t>
  </si>
  <si>
    <t>栄村</t>
  </si>
  <si>
    <t>112372</t>
  </si>
  <si>
    <t>福岡県宇美町</t>
  </si>
  <si>
    <t>三郷市</t>
  </si>
  <si>
    <t>富山県富山市</t>
  </si>
  <si>
    <t>112381</t>
  </si>
  <si>
    <t>蓮田市</t>
  </si>
  <si>
    <t>坂戸市</t>
  </si>
  <si>
    <t>133825</t>
  </si>
  <si>
    <t>幸手市</t>
  </si>
  <si>
    <t>204226</t>
  </si>
  <si>
    <t>184420</t>
  </si>
  <si>
    <t>112411</t>
  </si>
  <si>
    <t>24210</t>
  </si>
  <si>
    <t>日高市</t>
  </si>
  <si>
    <t>133817</t>
  </si>
  <si>
    <t>112437</t>
  </si>
  <si>
    <t>434426</t>
  </si>
  <si>
    <t>10428</t>
  </si>
  <si>
    <t>133612</t>
  </si>
  <si>
    <t>岐阜県中津川市</t>
  </si>
  <si>
    <t>28217</t>
  </si>
  <si>
    <t>ふじみ野市</t>
  </si>
  <si>
    <t>01465</t>
  </si>
  <si>
    <t>113247</t>
  </si>
  <si>
    <t>毛呂山町</t>
  </si>
  <si>
    <t>東京都日野市</t>
  </si>
  <si>
    <t>北海道壮瞥町</t>
  </si>
  <si>
    <t>113417</t>
  </si>
  <si>
    <t>184837</t>
  </si>
  <si>
    <t>401005</t>
  </si>
  <si>
    <t>新潟県新潟市</t>
  </si>
  <si>
    <t>滑川町</t>
  </si>
  <si>
    <t>113425</t>
  </si>
  <si>
    <t>嵐山町</t>
  </si>
  <si>
    <t>113433</t>
  </si>
  <si>
    <t>382051</t>
  </si>
  <si>
    <t>Ⅰ．物価高から国民生活を守る</t>
  </si>
  <si>
    <t>竹富町</t>
  </si>
  <si>
    <t>113468</t>
  </si>
  <si>
    <t>川島町</t>
  </si>
  <si>
    <t>272191</t>
  </si>
  <si>
    <t>甲州市</t>
  </si>
  <si>
    <t>113476</t>
  </si>
  <si>
    <t>435015</t>
  </si>
  <si>
    <t>吉見町</t>
  </si>
  <si>
    <t>臨時の措置であることが分かる名称</t>
  </si>
  <si>
    <t>42212</t>
  </si>
  <si>
    <t>宝達志水町</t>
  </si>
  <si>
    <t>小矢部市</t>
  </si>
  <si>
    <t>28464</t>
  </si>
  <si>
    <t>鳩山町</t>
  </si>
  <si>
    <t>113611</t>
  </si>
  <si>
    <t>113620</t>
  </si>
  <si>
    <t>富津市</t>
  </si>
  <si>
    <t>緊急支援の対象となる町内の畜産農家からの申請率
⇒100%</t>
  </si>
  <si>
    <t>皆野町</t>
  </si>
  <si>
    <t>埼玉県東秩父村</t>
  </si>
  <si>
    <t>124249</t>
  </si>
  <si>
    <t>113654</t>
  </si>
  <si>
    <t>33606</t>
  </si>
  <si>
    <t>小鹿野町</t>
  </si>
  <si>
    <t>国のR5予備費分（給付支援サービス分）
交付限度額⑥　（令和6年1月通知分）</t>
    <rPh sb="4" eb="7">
      <t>ヨビヒ</t>
    </rPh>
    <rPh sb="17" eb="18">
      <t>ブン</t>
    </rPh>
    <rPh sb="31" eb="32">
      <t>ネン</t>
    </rPh>
    <rPh sb="33" eb="34">
      <t>ガツ</t>
    </rPh>
    <rPh sb="34" eb="36">
      <t>ツウチ</t>
    </rPh>
    <phoneticPr fontId="19"/>
  </si>
  <si>
    <t>新潟県粟島浦村</t>
  </si>
  <si>
    <t>113697</t>
  </si>
  <si>
    <t>東秩父村</t>
  </si>
  <si>
    <t>東京都台東区</t>
  </si>
  <si>
    <t>394122</t>
  </si>
  <si>
    <t>113832</t>
  </si>
  <si>
    <t>国頭村</t>
  </si>
  <si>
    <t>山梨県中央市</t>
  </si>
  <si>
    <t>新島村</t>
  </si>
  <si>
    <t>臨時の措置であることが分かる名称</t>
    <rPh sb="0" eb="2">
      <t>リンジ</t>
    </rPh>
    <rPh sb="3" eb="5">
      <t>ソチ</t>
    </rPh>
    <rPh sb="11" eb="12">
      <t>ワ</t>
    </rPh>
    <rPh sb="14" eb="16">
      <t>メイショウ</t>
    </rPh>
    <phoneticPr fontId="19"/>
  </si>
  <si>
    <t>上里町</t>
  </si>
  <si>
    <t>寄居町</t>
  </si>
  <si>
    <t>熊本県菊陽町</t>
  </si>
  <si>
    <t>石井町</t>
  </si>
  <si>
    <t>04606</t>
  </si>
  <si>
    <t>194247</t>
  </si>
  <si>
    <t>宮代町</t>
  </si>
  <si>
    <t>栃木県真岡市</t>
  </si>
  <si>
    <t>37207</t>
  </si>
  <si>
    <t>272175</t>
  </si>
  <si>
    <t>11218</t>
  </si>
  <si>
    <t>282049</t>
  </si>
  <si>
    <t>212075</t>
  </si>
  <si>
    <t>総社市</t>
  </si>
  <si>
    <t>114642</t>
  </si>
  <si>
    <t>千葉市</t>
  </si>
  <si>
    <t>384224</t>
  </si>
  <si>
    <t>板橋区</t>
  </si>
  <si>
    <t>122025</t>
  </si>
  <si>
    <t>374032</t>
  </si>
  <si>
    <t>与那原町</t>
  </si>
  <si>
    <t>19366</t>
  </si>
  <si>
    <t>飛騨市</t>
  </si>
  <si>
    <t>狛江市</t>
  </si>
  <si>
    <t>銚子市</t>
  </si>
  <si>
    <t>市川市</t>
  </si>
  <si>
    <t>131083</t>
  </si>
  <si>
    <t>吉野川市</t>
  </si>
  <si>
    <t>船橋市</t>
  </si>
  <si>
    <t>262072</t>
  </si>
  <si>
    <t>静岡県牧之原市</t>
  </si>
  <si>
    <t>202126</t>
  </si>
  <si>
    <t>122050</t>
  </si>
  <si>
    <t>上越市</t>
  </si>
  <si>
    <t>45406</t>
  </si>
  <si>
    <t>木更津市</t>
  </si>
  <si>
    <t>123471</t>
  </si>
  <si>
    <t>122076</t>
  </si>
  <si>
    <t>38386</t>
  </si>
  <si>
    <t>06213</t>
  </si>
  <si>
    <t>31390</t>
  </si>
  <si>
    <t>半田市</t>
  </si>
  <si>
    <t>242012</t>
  </si>
  <si>
    <t>212091</t>
  </si>
  <si>
    <t>松戸市</t>
  </si>
  <si>
    <t>推奨事業・低所得</t>
    <rPh sb="0" eb="2">
      <t>スイショウ</t>
    </rPh>
    <rPh sb="2" eb="4">
      <t>ジギョウ</t>
    </rPh>
    <rPh sb="5" eb="6">
      <t>テイ</t>
    </rPh>
    <rPh sb="6" eb="8">
      <t>ショトク</t>
    </rPh>
    <phoneticPr fontId="19"/>
  </si>
  <si>
    <t>122084</t>
  </si>
  <si>
    <t>野田市</t>
  </si>
  <si>
    <t>373419</t>
  </si>
  <si>
    <t>01224</t>
  </si>
  <si>
    <t>茂原市</t>
  </si>
  <si>
    <t>山ノ内町</t>
  </si>
  <si>
    <t>122386</t>
  </si>
  <si>
    <t>岡山県和気町</t>
  </si>
  <si>
    <t>岡崎市</t>
  </si>
  <si>
    <t>01584</t>
  </si>
  <si>
    <t>08232</t>
  </si>
  <si>
    <t>122122</t>
  </si>
  <si>
    <t>佐倉市</t>
  </si>
  <si>
    <t>122131</t>
  </si>
  <si>
    <t>甲良町</t>
  </si>
  <si>
    <t>東金市</t>
  </si>
  <si>
    <t>兵庫県西脇市</t>
  </si>
  <si>
    <t>座間味村</t>
  </si>
  <si>
    <t>122165</t>
  </si>
  <si>
    <t>交付対象事業として以下のものを計上していないか</t>
  </si>
  <si>
    <t>習志野市</t>
  </si>
  <si>
    <t>283011</t>
  </si>
  <si>
    <t>横芝光町</t>
  </si>
  <si>
    <t>122181</t>
  </si>
  <si>
    <t>11234</t>
  </si>
  <si>
    <t>46220</t>
  </si>
  <si>
    <t>勝浦市</t>
  </si>
  <si>
    <t>122190</t>
  </si>
  <si>
    <t>岐阜県池田町</t>
  </si>
  <si>
    <t>市原市</t>
  </si>
  <si>
    <t>07521</t>
  </si>
  <si>
    <t>141305</t>
  </si>
  <si>
    <t>流山市</t>
  </si>
  <si>
    <t>あわら市</t>
  </si>
  <si>
    <t>122211</t>
  </si>
  <si>
    <t>群馬県みどり市</t>
  </si>
  <si>
    <t>122220</t>
  </si>
  <si>
    <t>20543</t>
  </si>
  <si>
    <t>182028</t>
  </si>
  <si>
    <t>我孫子市</t>
  </si>
  <si>
    <t>406210</t>
  </si>
  <si>
    <t>01578</t>
  </si>
  <si>
    <t>193666</t>
  </si>
  <si>
    <t>122238</t>
  </si>
  <si>
    <t>373222</t>
  </si>
  <si>
    <t>08521</t>
  </si>
  <si>
    <t>11225</t>
  </si>
  <si>
    <t>山形県小国町</t>
  </si>
  <si>
    <t>122246</t>
  </si>
  <si>
    <t>鎌ケ谷市</t>
  </si>
  <si>
    <t>瑞穂町</t>
  </si>
  <si>
    <t>122254</t>
  </si>
  <si>
    <t>美祢市</t>
  </si>
  <si>
    <t>沖縄県北中城村</t>
  </si>
  <si>
    <t>松本市</t>
  </si>
  <si>
    <t>君津市</t>
  </si>
  <si>
    <t>403831</t>
  </si>
  <si>
    <t>204030</t>
  </si>
  <si>
    <t>駒ヶ根市</t>
  </si>
  <si>
    <t>島根県大田市</t>
  </si>
  <si>
    <t>佐久穂町</t>
  </si>
  <si>
    <t>432148</t>
  </si>
  <si>
    <t>122271</t>
  </si>
  <si>
    <t>小竹町</t>
  </si>
  <si>
    <t>日向市</t>
  </si>
  <si>
    <t>浦安市</t>
  </si>
  <si>
    <t>132209</t>
  </si>
  <si>
    <t>嬉野市</t>
  </si>
  <si>
    <t>奈良県野迫川村</t>
  </si>
  <si>
    <t>122289</t>
  </si>
  <si>
    <t>452050</t>
  </si>
  <si>
    <t>袖ケ浦市</t>
  </si>
  <si>
    <t>香川県丸亀市</t>
  </si>
  <si>
    <t>43204</t>
  </si>
  <si>
    <t>14211</t>
  </si>
  <si>
    <t>192015</t>
  </si>
  <si>
    <t>384429</t>
  </si>
  <si>
    <t>大阪府豊中市</t>
  </si>
  <si>
    <t>172014</t>
  </si>
  <si>
    <t>埼玉県小川町</t>
  </si>
  <si>
    <t>122301</t>
  </si>
  <si>
    <t>八街市</t>
  </si>
  <si>
    <t>01221</t>
  </si>
  <si>
    <t>39412</t>
  </si>
  <si>
    <t>122319</t>
  </si>
  <si>
    <t>岐阜県各務原市</t>
  </si>
  <si>
    <t>白井市</t>
  </si>
  <si>
    <t>岡山県西粟倉村</t>
  </si>
  <si>
    <t>東京都世田谷区</t>
  </si>
  <si>
    <t>09343</t>
  </si>
  <si>
    <t>千葉県いすみ市</t>
  </si>
  <si>
    <t>155861</t>
  </si>
  <si>
    <t>406015</t>
  </si>
  <si>
    <t>30201</t>
  </si>
  <si>
    <t>122335</t>
  </si>
  <si>
    <t>丹波山村</t>
  </si>
  <si>
    <t>132225</t>
  </si>
  <si>
    <t>122351</t>
  </si>
  <si>
    <t>01400</t>
  </si>
  <si>
    <t>36404</t>
  </si>
  <si>
    <t>141500</t>
  </si>
  <si>
    <t>匝瑳市</t>
  </si>
  <si>
    <t>122360</t>
  </si>
  <si>
    <t>122378</t>
  </si>
  <si>
    <t>山武市</t>
  </si>
  <si>
    <t>いすみ市</t>
  </si>
  <si>
    <t>福岡県福津市</t>
  </si>
  <si>
    <t>富士見町</t>
  </si>
  <si>
    <t>123226</t>
  </si>
  <si>
    <t>長野県富士見町</t>
  </si>
  <si>
    <t>酒々井町</t>
  </si>
  <si>
    <t>福岡県赤村</t>
  </si>
  <si>
    <t>栄町</t>
  </si>
  <si>
    <t>神崎町</t>
  </si>
  <si>
    <t>基山町</t>
  </si>
  <si>
    <t>宇陀市</t>
  </si>
  <si>
    <t>01396</t>
  </si>
  <si>
    <t>43368</t>
  </si>
  <si>
    <t>215040</t>
  </si>
  <si>
    <t>02441</t>
  </si>
  <si>
    <t>34203</t>
  </si>
  <si>
    <t>133621</t>
  </si>
  <si>
    <t>124036</t>
  </si>
  <si>
    <t>沖縄県那覇市</t>
  </si>
  <si>
    <t>九十九里町</t>
  </si>
  <si>
    <t>47355</t>
  </si>
  <si>
    <t>124095</t>
  </si>
  <si>
    <t>124109</t>
  </si>
  <si>
    <t>11326</t>
  </si>
  <si>
    <t>124214</t>
  </si>
  <si>
    <t>長野県大町市</t>
  </si>
  <si>
    <t>睦沢町</t>
  </si>
  <si>
    <t>124231</t>
  </si>
  <si>
    <t>経済対策との関係が入力されているか</t>
    <rPh sb="9" eb="11">
      <t>ニュウリョク</t>
    </rPh>
    <phoneticPr fontId="19"/>
  </si>
  <si>
    <t>204170</t>
  </si>
  <si>
    <t>長生村</t>
  </si>
  <si>
    <t>01434</t>
  </si>
  <si>
    <t>大分県中津市</t>
  </si>
  <si>
    <t>福井県高浜町</t>
  </si>
  <si>
    <t>下諏訪町</t>
  </si>
  <si>
    <t>国のR5予備費
（交付限度額●）
（恩恵を十分に受けられない世帯分）</t>
  </si>
  <si>
    <t>沼津市</t>
  </si>
  <si>
    <t>124265</t>
  </si>
  <si>
    <t>福島県檜枝岐村</t>
  </si>
  <si>
    <t>長柄町</t>
  </si>
  <si>
    <t>宮崎県綾町</t>
  </si>
  <si>
    <t>124419</t>
  </si>
  <si>
    <t>124435</t>
  </si>
  <si>
    <t>29452</t>
  </si>
  <si>
    <t>131016</t>
  </si>
  <si>
    <t>272264</t>
  </si>
  <si>
    <t>海津市</t>
  </si>
  <si>
    <t>中央区</t>
  </si>
  <si>
    <t>一体給付に係る本体分の事業費
（上乗せ１・予備費）</t>
    <rPh sb="0" eb="2">
      <t>イッタイ</t>
    </rPh>
    <rPh sb="2" eb="4">
      <t>キュウフ</t>
    </rPh>
    <rPh sb="5" eb="6">
      <t>カカ</t>
    </rPh>
    <rPh sb="7" eb="9">
      <t>ホンタイ</t>
    </rPh>
    <rPh sb="9" eb="10">
      <t>ブン</t>
    </rPh>
    <rPh sb="11" eb="14">
      <t>ジギョウヒ</t>
    </rPh>
    <rPh sb="16" eb="18">
      <t>ウワノ</t>
    </rPh>
    <rPh sb="21" eb="24">
      <t>ヨビヒ</t>
    </rPh>
    <phoneticPr fontId="19"/>
  </si>
  <si>
    <t>131041</t>
  </si>
  <si>
    <t>273015</t>
  </si>
  <si>
    <t>392014</t>
  </si>
  <si>
    <t>02446</t>
  </si>
  <si>
    <t>新宿区</t>
  </si>
  <si>
    <t>203882</t>
  </si>
  <si>
    <t>40205</t>
  </si>
  <si>
    <t>131059</t>
  </si>
  <si>
    <t>養父市</t>
  </si>
  <si>
    <t>倉敷市</t>
  </si>
  <si>
    <t>131067</t>
  </si>
  <si>
    <t>墨田区</t>
  </si>
  <si>
    <t>15216</t>
  </si>
  <si>
    <t>江東区</t>
  </si>
  <si>
    <t>エラー（本省繰越②）</t>
    <rPh sb="4" eb="6">
      <t>ホンショウ</t>
    </rPh>
    <rPh sb="6" eb="8">
      <t>クリコシ</t>
    </rPh>
    <phoneticPr fontId="19"/>
  </si>
  <si>
    <t>393029</t>
  </si>
  <si>
    <t>19212</t>
  </si>
  <si>
    <t>131091</t>
  </si>
  <si>
    <t>大月町</t>
  </si>
  <si>
    <t>品川区</t>
  </si>
  <si>
    <t>兵庫県新温泉町</t>
  </si>
  <si>
    <t>131105</t>
  </si>
  <si>
    <t>462144</t>
  </si>
  <si>
    <t>20521</t>
  </si>
  <si>
    <t>目黒区</t>
  </si>
  <si>
    <t>131121</t>
  </si>
  <si>
    <t>世田谷区</t>
  </si>
  <si>
    <t>土岐市</t>
  </si>
  <si>
    <t>福岡県大木町</t>
  </si>
  <si>
    <t>131130</t>
  </si>
  <si>
    <t>青森県東北町</t>
  </si>
  <si>
    <t>渋谷区</t>
  </si>
  <si>
    <t>324418</t>
  </si>
  <si>
    <t>240001</t>
  </si>
  <si>
    <t>131148</t>
  </si>
  <si>
    <t>23238</t>
  </si>
  <si>
    <t>01205</t>
  </si>
  <si>
    <t>192104</t>
  </si>
  <si>
    <t>中野区</t>
  </si>
  <si>
    <t>玄海町</t>
  </si>
  <si>
    <t>東京都御蔵島村</t>
  </si>
  <si>
    <t>28221</t>
  </si>
  <si>
    <t>131156</t>
  </si>
  <si>
    <t>和水町</t>
  </si>
  <si>
    <t>杉並区</t>
  </si>
  <si>
    <t>131164</t>
  </si>
  <si>
    <t>豊島区</t>
  </si>
  <si>
    <t>132110</t>
  </si>
  <si>
    <t>472115</t>
  </si>
  <si>
    <t>131181</t>
  </si>
  <si>
    <t>北海道札幌市</t>
  </si>
  <si>
    <t>204293</t>
  </si>
  <si>
    <t>沖縄県沖縄市</t>
  </si>
  <si>
    <t>荒川区</t>
  </si>
  <si>
    <t>131199</t>
  </si>
  <si>
    <t>鹿児島県南種子町</t>
  </si>
  <si>
    <t>郡上市</t>
  </si>
  <si>
    <t>131202</t>
  </si>
  <si>
    <t>282251</t>
  </si>
  <si>
    <t>長島町</t>
  </si>
  <si>
    <t>練馬区</t>
  </si>
  <si>
    <t>北海道当麻町</t>
  </si>
  <si>
    <t>37406</t>
  </si>
  <si>
    <t>足立区</t>
  </si>
  <si>
    <t>232343</t>
  </si>
  <si>
    <t>28481</t>
  </si>
  <si>
    <t>葛飾区</t>
  </si>
  <si>
    <t>462047</t>
  </si>
  <si>
    <t>25203</t>
  </si>
  <si>
    <t>07464</t>
  </si>
  <si>
    <t>132012</t>
  </si>
  <si>
    <t>04361</t>
  </si>
  <si>
    <t>八王子市</t>
  </si>
  <si>
    <t>養老町</t>
  </si>
  <si>
    <t>132021</t>
  </si>
  <si>
    <t>472107</t>
  </si>
  <si>
    <t>272281</t>
  </si>
  <si>
    <t>132047</t>
  </si>
  <si>
    <t>252140</t>
  </si>
  <si>
    <t>岡山市</t>
  </si>
  <si>
    <t>豊橋市</t>
  </si>
  <si>
    <t>上島町</t>
  </si>
  <si>
    <t>三鷹市</t>
  </si>
  <si>
    <t>132055</t>
  </si>
  <si>
    <t>21201</t>
  </si>
  <si>
    <t>132063</t>
  </si>
  <si>
    <t>47360</t>
  </si>
  <si>
    <t>204862</t>
  </si>
  <si>
    <t>愛知県高浜市</t>
  </si>
  <si>
    <t>昭島市</t>
  </si>
  <si>
    <t>亀岡市</t>
  </si>
  <si>
    <t>132080</t>
  </si>
  <si>
    <t>枠_2つ以上</t>
    <rPh sb="0" eb="1">
      <t>ワク</t>
    </rPh>
    <rPh sb="4" eb="6">
      <t>イジョウ</t>
    </rPh>
    <phoneticPr fontId="19"/>
  </si>
  <si>
    <t>10384</t>
  </si>
  <si>
    <t>46218</t>
  </si>
  <si>
    <t>46206</t>
  </si>
  <si>
    <t>調布市</t>
  </si>
  <si>
    <t>05346</t>
  </si>
  <si>
    <t>低所得</t>
    <rPh sb="0" eb="3">
      <t>テイショトク</t>
    </rPh>
    <phoneticPr fontId="19"/>
  </si>
  <si>
    <t>132101</t>
  </si>
  <si>
    <t>132128</t>
  </si>
  <si>
    <t>福岡県川崎町</t>
  </si>
  <si>
    <t>394033</t>
  </si>
  <si>
    <t>132144</t>
  </si>
  <si>
    <t>282278</t>
  </si>
  <si>
    <t>宮崎県国富町</t>
  </si>
  <si>
    <t>39411</t>
  </si>
  <si>
    <t>204021</t>
  </si>
  <si>
    <t>国立市</t>
  </si>
  <si>
    <t>北海道喜茂別町</t>
  </si>
  <si>
    <t>132195</t>
  </si>
  <si>
    <t>12204</t>
  </si>
  <si>
    <t>東大和市</t>
  </si>
  <si>
    <t>132217</t>
  </si>
  <si>
    <t>土佐町</t>
  </si>
  <si>
    <t>01646</t>
  </si>
  <si>
    <t>兵庫県相生市</t>
  </si>
  <si>
    <t>12232</t>
  </si>
  <si>
    <t>132233</t>
  </si>
  <si>
    <t>三原村</t>
  </si>
  <si>
    <t>東京都西東京市</t>
  </si>
  <si>
    <t>福井市</t>
  </si>
  <si>
    <t>多摩市</t>
  </si>
  <si>
    <t>132250</t>
  </si>
  <si>
    <t>435066</t>
  </si>
  <si>
    <t>羽村市</t>
  </si>
  <si>
    <t>エラー（本省繰越①）</t>
    <rPh sb="4" eb="6">
      <t>ホンショウ</t>
    </rPh>
    <rPh sb="6" eb="8">
      <t>クリコシ</t>
    </rPh>
    <phoneticPr fontId="19"/>
  </si>
  <si>
    <t>132284</t>
  </si>
  <si>
    <t>鹿児島県奄美市</t>
  </si>
  <si>
    <t>あきる野市</t>
  </si>
  <si>
    <t>有田町</t>
  </si>
  <si>
    <t>愛知県北名古屋市</t>
  </si>
  <si>
    <t>132292</t>
  </si>
  <si>
    <t>水俣市</t>
  </si>
  <si>
    <t>14206</t>
  </si>
  <si>
    <t>133051</t>
  </si>
  <si>
    <t>日の出町</t>
  </si>
  <si>
    <t>303810</t>
  </si>
  <si>
    <t>33666</t>
  </si>
  <si>
    <t>12342</t>
  </si>
  <si>
    <t>133078</t>
  </si>
  <si>
    <t>檜原村</t>
  </si>
  <si>
    <t>46531</t>
  </si>
  <si>
    <t>奥多摩町</t>
  </si>
  <si>
    <t>① 計画に関する諸条件 キ 
算出の根拠となる事業の確定等の調整のために不測の日数を要し、計画を再検討した結
果、交付対象事業の完了がR7.2月下旬となるため</t>
  </si>
  <si>
    <t>長野県伊那市</t>
  </si>
  <si>
    <t>大島町</t>
  </si>
  <si>
    <t>粟島浦村</t>
  </si>
  <si>
    <t>草津市</t>
  </si>
  <si>
    <t>利島村</t>
  </si>
  <si>
    <t>南国市</t>
  </si>
  <si>
    <t>133647</t>
  </si>
  <si>
    <t>瀬戸内市</t>
  </si>
  <si>
    <t>神津島村</t>
  </si>
  <si>
    <t>津市</t>
  </si>
  <si>
    <t>長崎県長与町</t>
  </si>
  <si>
    <t>15202</t>
  </si>
  <si>
    <t>伊勢原市</t>
  </si>
  <si>
    <t>三宅村</t>
  </si>
  <si>
    <t>232351</t>
  </si>
  <si>
    <t>205621</t>
  </si>
  <si>
    <t>八丈町</t>
  </si>
  <si>
    <t>134023</t>
  </si>
  <si>
    <t>⑨推奨事業メニュー例よりも更に効果があると判断する地方単独事業</t>
    <rPh sb="1" eb="3">
      <t>スイショウ</t>
    </rPh>
    <rPh sb="3" eb="5">
      <t>ジギョウ</t>
    </rPh>
    <rPh sb="9" eb="10">
      <t>レイ</t>
    </rPh>
    <rPh sb="13" eb="14">
      <t>サラ</t>
    </rPh>
    <rPh sb="15" eb="17">
      <t>コウカ</t>
    </rPh>
    <rPh sb="21" eb="23">
      <t>ハンダン</t>
    </rPh>
    <rPh sb="25" eb="27">
      <t>チホウ</t>
    </rPh>
    <rPh sb="27" eb="29">
      <t>タンドク</t>
    </rPh>
    <rPh sb="29" eb="31">
      <t>ジギョウ</t>
    </rPh>
    <phoneticPr fontId="19"/>
  </si>
  <si>
    <t>233421</t>
  </si>
  <si>
    <t>綾瀬市</t>
  </si>
  <si>
    <t>青ヶ島村</t>
  </si>
  <si>
    <t>134210</t>
  </si>
  <si>
    <t>山形県長井市</t>
  </si>
  <si>
    <t>熊取町</t>
  </si>
  <si>
    <t>213039</t>
  </si>
  <si>
    <t>141003</t>
  </si>
  <si>
    <t>神奈川県</t>
  </si>
  <si>
    <t>埼玉県東松山市</t>
  </si>
  <si>
    <t>相模原市</t>
  </si>
  <si>
    <t>142018</t>
  </si>
  <si>
    <t>周南市</t>
  </si>
  <si>
    <t>横須賀市</t>
  </si>
  <si>
    <t>富田林市</t>
  </si>
  <si>
    <t>142034</t>
  </si>
  <si>
    <t>秋田県東成瀬村</t>
  </si>
  <si>
    <t>小川村</t>
  </si>
  <si>
    <t>142042</t>
  </si>
  <si>
    <t>142085</t>
  </si>
  <si>
    <t>逗子市</t>
  </si>
  <si>
    <t>久米南町</t>
  </si>
  <si>
    <t>鹿児島県枕崎市</t>
  </si>
  <si>
    <t>東京都青ヶ島村</t>
  </si>
  <si>
    <t>142107</t>
  </si>
  <si>
    <t>28381</t>
  </si>
  <si>
    <t>07465</t>
  </si>
  <si>
    <t>三浦市</t>
  </si>
  <si>
    <t>山江村</t>
  </si>
  <si>
    <t>142115</t>
  </si>
  <si>
    <t>464929</t>
  </si>
  <si>
    <t>秦野市</t>
  </si>
  <si>
    <t>272141</t>
  </si>
  <si>
    <t>32501</t>
  </si>
  <si>
    <t>06362</t>
  </si>
  <si>
    <t>23227</t>
  </si>
  <si>
    <t>142123</t>
  </si>
  <si>
    <t>06301</t>
  </si>
  <si>
    <t>223069</t>
  </si>
  <si>
    <t>滋賀県湖南市</t>
  </si>
  <si>
    <t>厚木市</t>
  </si>
  <si>
    <t>462241</t>
  </si>
  <si>
    <t>11211</t>
  </si>
  <si>
    <t>香川県東かがわ市</t>
  </si>
  <si>
    <t>西伊豆町</t>
  </si>
  <si>
    <t>142131</t>
  </si>
  <si>
    <t>大和市</t>
  </si>
  <si>
    <t>奈良県明日香村</t>
  </si>
  <si>
    <t>142140</t>
  </si>
  <si>
    <t>栃木県足利市</t>
  </si>
  <si>
    <t>142166</t>
  </si>
  <si>
    <t>142174</t>
  </si>
  <si>
    <t>142182</t>
  </si>
  <si>
    <t>千葉県市川市</t>
  </si>
  <si>
    <t>寒川町</t>
  </si>
  <si>
    <t>162086</t>
  </si>
  <si>
    <t>143413</t>
  </si>
  <si>
    <t>413879</t>
  </si>
  <si>
    <t>大磯町</t>
  </si>
  <si>
    <t>10208</t>
  </si>
  <si>
    <t>143618</t>
  </si>
  <si>
    <t>中井町</t>
  </si>
  <si>
    <t>403423</t>
  </si>
  <si>
    <t>大井町</t>
  </si>
  <si>
    <t>202100</t>
  </si>
  <si>
    <t>21204</t>
  </si>
  <si>
    <t>143634</t>
  </si>
  <si>
    <t>宮古島市</t>
  </si>
  <si>
    <t>21208</t>
  </si>
  <si>
    <t>143642</t>
  </si>
  <si>
    <t>山北町</t>
  </si>
  <si>
    <t>442071</t>
  </si>
  <si>
    <t>143669</t>
  </si>
  <si>
    <t>143821</t>
  </si>
  <si>
    <t>143839</t>
  </si>
  <si>
    <t>423220</t>
  </si>
  <si>
    <t>真鶴町</t>
  </si>
  <si>
    <t>妙高市</t>
  </si>
  <si>
    <t>出水市</t>
  </si>
  <si>
    <t>206024</t>
  </si>
  <si>
    <t>02301</t>
  </si>
  <si>
    <t>湯河原町</t>
  </si>
  <si>
    <t>402036</t>
  </si>
  <si>
    <t>272051</t>
  </si>
  <si>
    <t>本部町</t>
  </si>
  <si>
    <t>大阪府枚方市</t>
  </si>
  <si>
    <t>愛川町</t>
  </si>
  <si>
    <t>02367</t>
  </si>
  <si>
    <t>清川村</t>
  </si>
  <si>
    <t>151009</t>
  </si>
  <si>
    <t>新潟県</t>
  </si>
  <si>
    <t>272108</t>
  </si>
  <si>
    <t>152021</t>
  </si>
  <si>
    <t>344311</t>
  </si>
  <si>
    <t>入善町</t>
  </si>
  <si>
    <t>防府市</t>
  </si>
  <si>
    <t>152048</t>
  </si>
  <si>
    <t>三条市</t>
  </si>
  <si>
    <t>152056</t>
  </si>
  <si>
    <t>19202</t>
  </si>
  <si>
    <t>152064</t>
  </si>
  <si>
    <t>住民税均等割のみ課税世帯への支援
（一体給付）</t>
    <rPh sb="18" eb="20">
      <t>イッタイ</t>
    </rPh>
    <rPh sb="21" eb="22">
      <t>ホキュウ</t>
    </rPh>
    <phoneticPr fontId="19"/>
  </si>
  <si>
    <t>152081</t>
  </si>
  <si>
    <t>152099</t>
  </si>
  <si>
    <t>270008</t>
  </si>
  <si>
    <t>紀の川市</t>
  </si>
  <si>
    <t>01213</t>
  </si>
  <si>
    <t>道志村</t>
  </si>
  <si>
    <t>07209</t>
  </si>
  <si>
    <t>加茂市</t>
  </si>
  <si>
    <t>01645</t>
  </si>
  <si>
    <t>北海道別海町</t>
  </si>
  <si>
    <t>224243</t>
  </si>
  <si>
    <t>152137</t>
  </si>
  <si>
    <t>北海道えりも町</t>
  </si>
  <si>
    <t>奈義町</t>
  </si>
  <si>
    <t>162116</t>
  </si>
  <si>
    <t>糸魚川市</t>
  </si>
  <si>
    <t>松茂町</t>
  </si>
  <si>
    <t>382035</t>
  </si>
  <si>
    <t>152170</t>
  </si>
  <si>
    <t>152188</t>
  </si>
  <si>
    <t>加賀市</t>
  </si>
  <si>
    <t>五泉市</t>
  </si>
  <si>
    <t>152234</t>
  </si>
  <si>
    <t>07301</t>
  </si>
  <si>
    <t>阿賀野市</t>
  </si>
  <si>
    <t>01409</t>
  </si>
  <si>
    <t>46213</t>
  </si>
  <si>
    <t>南魚沼市</t>
  </si>
  <si>
    <t>152277</t>
  </si>
  <si>
    <t>01561</t>
  </si>
  <si>
    <t>胎内市</t>
  </si>
  <si>
    <t>33445</t>
  </si>
  <si>
    <t>282189</t>
  </si>
  <si>
    <t>東京都東村山市</t>
  </si>
  <si>
    <t>153613</t>
  </si>
  <si>
    <t>群馬県長野原町</t>
  </si>
  <si>
    <t>田上町</t>
  </si>
  <si>
    <t>神埼市</t>
  </si>
  <si>
    <t>153851</t>
  </si>
  <si>
    <t>40000</t>
  </si>
  <si>
    <t>湯沢町</t>
  </si>
  <si>
    <t>216046</t>
  </si>
  <si>
    <t>154822</t>
  </si>
  <si>
    <t>長野県売木村</t>
  </si>
  <si>
    <t>16211</t>
  </si>
  <si>
    <t>322024</t>
  </si>
  <si>
    <t>433675</t>
  </si>
  <si>
    <t>関川村</t>
  </si>
  <si>
    <t>364053</t>
  </si>
  <si>
    <t>12218</t>
  </si>
  <si>
    <t>162019</t>
  </si>
  <si>
    <t>40421</t>
  </si>
  <si>
    <t>富山県</t>
  </si>
  <si>
    <t>富山市</t>
  </si>
  <si>
    <t>埼玉県熊谷市</t>
  </si>
  <si>
    <t>162051</t>
  </si>
  <si>
    <t>氷見市</t>
  </si>
  <si>
    <t>砺波市</t>
  </si>
  <si>
    <t>射水市</t>
  </si>
  <si>
    <t>163210</t>
  </si>
  <si>
    <t>172073</t>
  </si>
  <si>
    <t>舟橋村</t>
  </si>
  <si>
    <t>小豆島町</t>
  </si>
  <si>
    <t>大阪府寝屋川市</t>
  </si>
  <si>
    <t>163236</t>
  </si>
  <si>
    <t>徳島県東みよし町</t>
  </si>
  <si>
    <t>04445</t>
  </si>
  <si>
    <t>163422</t>
  </si>
  <si>
    <t>越前市</t>
  </si>
  <si>
    <t>金沢市</t>
  </si>
  <si>
    <t>佐賀県玄海町</t>
  </si>
  <si>
    <t>173657</t>
  </si>
  <si>
    <t>172120</t>
  </si>
  <si>
    <t>長野県王滝村</t>
  </si>
  <si>
    <t>172022</t>
  </si>
  <si>
    <t>七尾市</t>
  </si>
  <si>
    <t>05204</t>
  </si>
  <si>
    <t>小松市</t>
  </si>
  <si>
    <t>172057</t>
  </si>
  <si>
    <t>宮城県村田町</t>
  </si>
  <si>
    <t>28446</t>
  </si>
  <si>
    <t>27216</t>
  </si>
  <si>
    <t>01209</t>
  </si>
  <si>
    <t>珠洲市</t>
  </si>
  <si>
    <t>172065</t>
  </si>
  <si>
    <t>06209</t>
  </si>
  <si>
    <t>垂井町</t>
  </si>
  <si>
    <t>羽咋市</t>
  </si>
  <si>
    <t>203611</t>
  </si>
  <si>
    <t>滋賀県大津市</t>
  </si>
  <si>
    <t>かほく市</t>
  </si>
  <si>
    <t>津幡町</t>
  </si>
  <si>
    <t>大野市</t>
  </si>
  <si>
    <t>群馬県片品村</t>
  </si>
  <si>
    <t>市川三郷町</t>
  </si>
  <si>
    <t>内灘町</t>
  </si>
  <si>
    <t>太宰府市</t>
  </si>
  <si>
    <t>174076</t>
  </si>
  <si>
    <t>22223</t>
  </si>
  <si>
    <t>07201</t>
  </si>
  <si>
    <t>174611</t>
  </si>
  <si>
    <t>高知県大豊町</t>
  </si>
  <si>
    <t>山中湖村</t>
  </si>
  <si>
    <t>北海道七飯町</t>
  </si>
  <si>
    <t>穴水町</t>
  </si>
  <si>
    <t>182010</t>
  </si>
  <si>
    <t>大阪府熊取町</t>
  </si>
  <si>
    <t>山口市</t>
  </si>
  <si>
    <t>454290</t>
  </si>
  <si>
    <t>314021</t>
  </si>
  <si>
    <t>小浜市</t>
  </si>
  <si>
    <t>24341</t>
  </si>
  <si>
    <t>182079</t>
  </si>
  <si>
    <t>和歌山県</t>
  </si>
  <si>
    <t>342114</t>
  </si>
  <si>
    <t>182087</t>
  </si>
  <si>
    <t>182095</t>
  </si>
  <si>
    <t>坂井市</t>
  </si>
  <si>
    <t>203823</t>
  </si>
  <si>
    <t>183229</t>
  </si>
  <si>
    <t>永平寺町</t>
  </si>
  <si>
    <t>184047</t>
  </si>
  <si>
    <t>千葉県九十九里町</t>
  </si>
  <si>
    <t>294420</t>
  </si>
  <si>
    <t>R5.6</t>
  </si>
  <si>
    <t>南越前町</t>
  </si>
  <si>
    <t>美浜町</t>
  </si>
  <si>
    <t>184811</t>
  </si>
  <si>
    <t>若狭町</t>
  </si>
  <si>
    <t>東御市</t>
  </si>
  <si>
    <t>192023</t>
  </si>
  <si>
    <t>222208</t>
  </si>
  <si>
    <t>01229</t>
  </si>
  <si>
    <t>192040</t>
  </si>
  <si>
    <t>上板町</t>
  </si>
  <si>
    <t>都留市</t>
  </si>
  <si>
    <t>愛知県弥富市</t>
  </si>
  <si>
    <t>茨城県水戸市</t>
  </si>
  <si>
    <t>192058</t>
  </si>
  <si>
    <t>192074</t>
  </si>
  <si>
    <t>02207</t>
  </si>
  <si>
    <t>192082</t>
  </si>
  <si>
    <t>本省繰越希望額
（R5補正予算により措置された低所得世帯支援枠分（事務費）交付限度額③に係る希望額）</t>
    <rPh sb="0" eb="2">
      <t>ホンショウ</t>
    </rPh>
    <rPh sb="2" eb="4">
      <t>クリコシ</t>
    </rPh>
    <rPh sb="4" eb="6">
      <t>キボウ</t>
    </rPh>
    <rPh sb="6" eb="7">
      <t>ガク</t>
    </rPh>
    <rPh sb="23" eb="26">
      <t>テイショトク</t>
    </rPh>
    <rPh sb="26" eb="28">
      <t>セタイ</t>
    </rPh>
    <rPh sb="28" eb="30">
      <t>シエン</t>
    </rPh>
    <rPh sb="30" eb="31">
      <t>ワク</t>
    </rPh>
    <rPh sb="33" eb="36">
      <t>ジムヒ</t>
    </rPh>
    <phoneticPr fontId="19"/>
  </si>
  <si>
    <t>東京都港区</t>
  </si>
  <si>
    <t>13381</t>
  </si>
  <si>
    <t>南アルプス市</t>
  </si>
  <si>
    <t>08364</t>
  </si>
  <si>
    <t>徳島県石井町</t>
  </si>
  <si>
    <t>甲斐市</t>
  </si>
  <si>
    <t>北海道清水町</t>
  </si>
  <si>
    <t>高取町</t>
  </si>
  <si>
    <t>192121</t>
  </si>
  <si>
    <t>11224</t>
  </si>
  <si>
    <t>192147</t>
  </si>
  <si>
    <t>01664</t>
  </si>
  <si>
    <t>193640</t>
  </si>
  <si>
    <t>463035</t>
  </si>
  <si>
    <t>06363</t>
  </si>
  <si>
    <t>鳥取県智頭町</t>
  </si>
  <si>
    <t>早川町</t>
  </si>
  <si>
    <t>38401</t>
  </si>
  <si>
    <t>454435</t>
  </si>
  <si>
    <t>上松町</t>
  </si>
  <si>
    <t>303445</t>
  </si>
  <si>
    <t>194221</t>
  </si>
  <si>
    <t>鳥取県八頭町</t>
  </si>
  <si>
    <t>北海道下川町</t>
  </si>
  <si>
    <t>194239</t>
  </si>
  <si>
    <t>西桂町</t>
  </si>
  <si>
    <t>353213</t>
  </si>
  <si>
    <t>203629</t>
  </si>
  <si>
    <t>忍野村</t>
  </si>
  <si>
    <t>234249</t>
  </si>
  <si>
    <t>神奈川県綾瀬市</t>
  </si>
  <si>
    <t>194255</t>
  </si>
  <si>
    <t>194298</t>
  </si>
  <si>
    <t>402125</t>
  </si>
  <si>
    <t>194425</t>
  </si>
  <si>
    <t>宮城県大和町</t>
  </si>
  <si>
    <t>高千穂町</t>
  </si>
  <si>
    <t>47328</t>
  </si>
  <si>
    <t>小菅村</t>
  </si>
  <si>
    <t>194433</t>
  </si>
  <si>
    <t>222216</t>
  </si>
  <si>
    <t>神奈川県横須賀市</t>
  </si>
  <si>
    <t>202011</t>
  </si>
  <si>
    <t>知夫村</t>
  </si>
  <si>
    <t>202029</t>
  </si>
  <si>
    <t>202045</t>
  </si>
  <si>
    <t>202053</t>
  </si>
  <si>
    <t>諏訪市</t>
  </si>
  <si>
    <t>202070</t>
  </si>
  <si>
    <t>263443</t>
  </si>
  <si>
    <t>低所得世帯支援_周知方法</t>
    <rPh sb="0" eb="3">
      <t>テイショトク</t>
    </rPh>
    <rPh sb="3" eb="5">
      <t>セタイ</t>
    </rPh>
    <rPh sb="5" eb="7">
      <t>シエン</t>
    </rPh>
    <rPh sb="8" eb="10">
      <t>シュウチ</t>
    </rPh>
    <rPh sb="10" eb="12">
      <t>ホウホウ</t>
    </rPh>
    <phoneticPr fontId="19"/>
  </si>
  <si>
    <t>202088</t>
  </si>
  <si>
    <t>小諸市</t>
  </si>
  <si>
    <t>202096</t>
  </si>
  <si>
    <t>06201</t>
  </si>
  <si>
    <t>202118</t>
  </si>
  <si>
    <t>愛知県尾張旭市</t>
  </si>
  <si>
    <t>23562</t>
  </si>
  <si>
    <t>07203</t>
  </si>
  <si>
    <t>202134</t>
  </si>
  <si>
    <t>飯山市</t>
  </si>
  <si>
    <t>213837</t>
  </si>
  <si>
    <t>西原村</t>
  </si>
  <si>
    <t>三重県四日市市</t>
  </si>
  <si>
    <t>202142</t>
  </si>
  <si>
    <t>312029</t>
  </si>
  <si>
    <t>千曲市</t>
  </si>
  <si>
    <t>02423</t>
  </si>
  <si>
    <t>202207</t>
  </si>
  <si>
    <t>203033</t>
  </si>
  <si>
    <t>422100</t>
  </si>
  <si>
    <t>203041</t>
  </si>
  <si>
    <t>332089</t>
  </si>
  <si>
    <t>安田町</t>
  </si>
  <si>
    <t>215058</t>
  </si>
  <si>
    <t>13305</t>
  </si>
  <si>
    <t>07402</t>
  </si>
  <si>
    <t>川上村</t>
  </si>
  <si>
    <t>篠栗町</t>
  </si>
  <si>
    <t>美濃加茂市</t>
  </si>
  <si>
    <t>203076</t>
  </si>
  <si>
    <t>北相木村</t>
  </si>
  <si>
    <t>394271</t>
  </si>
  <si>
    <t>06206</t>
  </si>
  <si>
    <t>45341</t>
  </si>
  <si>
    <t>203211</t>
  </si>
  <si>
    <t>大崎町</t>
  </si>
  <si>
    <t>軽井沢町</t>
  </si>
  <si>
    <t>大阪府大阪狭山市</t>
  </si>
  <si>
    <t>203246</t>
  </si>
  <si>
    <t>203491</t>
  </si>
  <si>
    <t>国富町</t>
  </si>
  <si>
    <t>青木村</t>
  </si>
  <si>
    <t>麻績村</t>
  </si>
  <si>
    <t>与論町</t>
  </si>
  <si>
    <t>203505</t>
  </si>
  <si>
    <t>03206</t>
  </si>
  <si>
    <t>三重県紀北町</t>
  </si>
  <si>
    <t>21213</t>
  </si>
  <si>
    <t>辰野町</t>
  </si>
  <si>
    <t>203831</t>
  </si>
  <si>
    <t>294268</t>
  </si>
  <si>
    <t>203840</t>
  </si>
  <si>
    <t>07423</t>
  </si>
  <si>
    <t>飯島町</t>
  </si>
  <si>
    <t>203858</t>
  </si>
  <si>
    <t>36342</t>
  </si>
  <si>
    <t>吉田町</t>
  </si>
  <si>
    <t>中川村</t>
  </si>
  <si>
    <t>宮田村</t>
  </si>
  <si>
    <t>30361</t>
  </si>
  <si>
    <t>松川町</t>
  </si>
  <si>
    <t>高森町</t>
  </si>
  <si>
    <t>384020</t>
  </si>
  <si>
    <t>21218</t>
  </si>
  <si>
    <t>204048</t>
  </si>
  <si>
    <t>204099</t>
  </si>
  <si>
    <t>平谷村</t>
  </si>
  <si>
    <t>204102</t>
  </si>
  <si>
    <t>松崎町</t>
  </si>
  <si>
    <t>204111</t>
  </si>
  <si>
    <t>204129</t>
  </si>
  <si>
    <t>422053</t>
  </si>
  <si>
    <t>浦添市</t>
  </si>
  <si>
    <t>北海道羅臼町</t>
  </si>
  <si>
    <t>岐阜県</t>
  </si>
  <si>
    <t>売木村</t>
  </si>
  <si>
    <t>25443</t>
  </si>
  <si>
    <t>204145</t>
  </si>
  <si>
    <t>342025</t>
  </si>
  <si>
    <t>40503</t>
  </si>
  <si>
    <t>喬木村</t>
  </si>
  <si>
    <t>204234</t>
  </si>
  <si>
    <t>19422</t>
  </si>
  <si>
    <t>204307</t>
  </si>
  <si>
    <t>204323</t>
  </si>
  <si>
    <t>204480</t>
  </si>
  <si>
    <t>342131</t>
  </si>
  <si>
    <t>岐阜県輪之内町</t>
  </si>
  <si>
    <t>204510</t>
  </si>
  <si>
    <t>03301</t>
  </si>
  <si>
    <t>204528</t>
  </si>
  <si>
    <t>青森県三沢市</t>
  </si>
  <si>
    <t>宗像市</t>
  </si>
  <si>
    <t>222143</t>
  </si>
  <si>
    <t>212130</t>
  </si>
  <si>
    <t>212105</t>
  </si>
  <si>
    <t>204820</t>
  </si>
  <si>
    <t>松川村</t>
  </si>
  <si>
    <t>204854</t>
  </si>
  <si>
    <t>白馬村</t>
  </si>
  <si>
    <t>小谷村</t>
  </si>
  <si>
    <t>205214</t>
  </si>
  <si>
    <t>北海道北竜町</t>
  </si>
  <si>
    <t>43212</t>
  </si>
  <si>
    <t>隠岐の島町</t>
  </si>
  <si>
    <t>205419</t>
  </si>
  <si>
    <t>若桜町</t>
  </si>
  <si>
    <t>低・一体</t>
    <rPh sb="0" eb="1">
      <t>テイ</t>
    </rPh>
    <phoneticPr fontId="19"/>
  </si>
  <si>
    <t>363880</t>
  </si>
  <si>
    <t>205613</t>
  </si>
  <si>
    <t>天川村</t>
  </si>
  <si>
    <t>木島平村</t>
  </si>
  <si>
    <t>豊明市</t>
  </si>
  <si>
    <t>205630</t>
  </si>
  <si>
    <t>野沢温泉村</t>
  </si>
  <si>
    <t>205885</t>
  </si>
  <si>
    <t>205907</t>
  </si>
  <si>
    <t>小計　交付限度額③</t>
  </si>
  <si>
    <t>212016</t>
  </si>
  <si>
    <t>212024</t>
  </si>
  <si>
    <t>212032</t>
  </si>
  <si>
    <t>高山市</t>
  </si>
  <si>
    <t>40228</t>
  </si>
  <si>
    <t>多治見市</t>
  </si>
  <si>
    <t>212059</t>
  </si>
  <si>
    <t>鹿児島県鹿屋市</t>
  </si>
  <si>
    <t>関市</t>
  </si>
  <si>
    <t>22219</t>
  </si>
  <si>
    <t>212067</t>
  </si>
  <si>
    <t>美濃市</t>
  </si>
  <si>
    <t>-</t>
  </si>
  <si>
    <t>新潟県聖籠町</t>
  </si>
  <si>
    <t>30366</t>
  </si>
  <si>
    <t>212083</t>
  </si>
  <si>
    <t>10345</t>
  </si>
  <si>
    <t>④省エネ家電等への買い換え促進による生活者支援</t>
    <rPh sb="1" eb="2">
      <t>ショウ</t>
    </rPh>
    <rPh sb="4" eb="6">
      <t>カデン</t>
    </rPh>
    <rPh sb="6" eb="7">
      <t>トウ</t>
    </rPh>
    <rPh sb="9" eb="10">
      <t>カ</t>
    </rPh>
    <rPh sb="11" eb="12">
      <t>カ</t>
    </rPh>
    <rPh sb="13" eb="15">
      <t>ソクシン</t>
    </rPh>
    <rPh sb="18" eb="21">
      <t>セイカツシャ</t>
    </rPh>
    <rPh sb="21" eb="23">
      <t>シエン</t>
    </rPh>
    <phoneticPr fontId="19"/>
  </si>
  <si>
    <t>39301</t>
  </si>
  <si>
    <t>222089</t>
  </si>
  <si>
    <t>瑞浪市</t>
  </si>
  <si>
    <t>恵那市</t>
  </si>
  <si>
    <t>東京都三鷹市</t>
  </si>
  <si>
    <t>吉野ヶ里町</t>
  </si>
  <si>
    <t>徳島県鳴門市</t>
  </si>
  <si>
    <t>18483</t>
  </si>
  <si>
    <t>232033</t>
  </si>
  <si>
    <t>212113</t>
  </si>
  <si>
    <t>212148</t>
  </si>
  <si>
    <t>可児市</t>
  </si>
  <si>
    <t>212164</t>
  </si>
  <si>
    <t>393037</t>
  </si>
  <si>
    <t>岐南町</t>
  </si>
  <si>
    <t>08214</t>
  </si>
  <si>
    <t>本巣市</t>
  </si>
  <si>
    <t>奈良県御所市</t>
  </si>
  <si>
    <t>212211</t>
  </si>
  <si>
    <t>282090</t>
  </si>
  <si>
    <t>名古屋市</t>
    <rPh sb="0" eb="4">
      <t>ナゴヤシ</t>
    </rPh>
    <phoneticPr fontId="19"/>
  </si>
  <si>
    <t>荒尾市</t>
  </si>
  <si>
    <t>関ケ原町</t>
  </si>
  <si>
    <t>07214</t>
  </si>
  <si>
    <t>神戸町</t>
  </si>
  <si>
    <t>244414</t>
  </si>
  <si>
    <t>07408</t>
  </si>
  <si>
    <t>揖斐川町</t>
  </si>
  <si>
    <t>大野町</t>
  </si>
  <si>
    <t>214213</t>
  </si>
  <si>
    <t>262102</t>
  </si>
  <si>
    <t>広島県庄原市</t>
  </si>
  <si>
    <t>北方町</t>
  </si>
  <si>
    <t>千葉県芝山町</t>
  </si>
  <si>
    <t>215015</t>
  </si>
  <si>
    <t>坂祝町</t>
  </si>
  <si>
    <t>川辺町</t>
  </si>
  <si>
    <t>事業の始期が入力されているか</t>
    <rPh sb="6" eb="8">
      <t>ニュウリョク</t>
    </rPh>
    <phoneticPr fontId="19"/>
  </si>
  <si>
    <t>215066</t>
  </si>
  <si>
    <t>白川町</t>
  </si>
  <si>
    <t>エネルギー・食料品価格等の物価高騰の影響を受けた生活者等に対して事業の効果が直接及ぶ</t>
    <rPh sb="6" eb="9">
      <t>ショクリョウヒン</t>
    </rPh>
    <rPh sb="9" eb="11">
      <t>カカク</t>
    </rPh>
    <rPh sb="11" eb="12">
      <t>トウ</t>
    </rPh>
    <rPh sb="13" eb="15">
      <t>ブッカ</t>
    </rPh>
    <rPh sb="15" eb="17">
      <t>コウトウ</t>
    </rPh>
    <rPh sb="18" eb="20">
      <t>エイキョウ</t>
    </rPh>
    <rPh sb="21" eb="22">
      <t>ウ</t>
    </rPh>
    <rPh sb="24" eb="27">
      <t>セイカツシャ</t>
    </rPh>
    <rPh sb="27" eb="28">
      <t>トウ</t>
    </rPh>
    <rPh sb="29" eb="30">
      <t>タイ</t>
    </rPh>
    <rPh sb="32" eb="34">
      <t>ジギョウ</t>
    </rPh>
    <rPh sb="35" eb="37">
      <t>コウカ</t>
    </rPh>
    <rPh sb="38" eb="40">
      <t>チョクセツ</t>
    </rPh>
    <rPh sb="40" eb="41">
      <t>オヨ</t>
    </rPh>
    <phoneticPr fontId="19"/>
  </si>
  <si>
    <t>北海道長沼町</t>
  </si>
  <si>
    <t>47353</t>
  </si>
  <si>
    <t>215210</t>
  </si>
  <si>
    <t>454061</t>
  </si>
  <si>
    <t>御嵩町</t>
  </si>
  <si>
    <t>千葉県流山市</t>
  </si>
  <si>
    <t>福島県湯川村</t>
  </si>
  <si>
    <t>静岡県</t>
  </si>
  <si>
    <t>16205</t>
  </si>
  <si>
    <t>12463</t>
  </si>
  <si>
    <t>静岡市</t>
  </si>
  <si>
    <t>221309</t>
  </si>
  <si>
    <t>浜松市</t>
  </si>
  <si>
    <t>222038</t>
  </si>
  <si>
    <t>福岡県直方市</t>
  </si>
  <si>
    <t>10424</t>
  </si>
  <si>
    <t>222054</t>
  </si>
  <si>
    <t>鹿児島県喜界町</t>
  </si>
  <si>
    <t>北海道浜頓別町</t>
  </si>
  <si>
    <t>碧南市</t>
  </si>
  <si>
    <t>渡嘉敷村</t>
  </si>
  <si>
    <t>28219</t>
  </si>
  <si>
    <t>222062</t>
  </si>
  <si>
    <t>422070</t>
  </si>
  <si>
    <t>222071</t>
  </si>
  <si>
    <t>224294</t>
  </si>
  <si>
    <t>富士宮市</t>
  </si>
  <si>
    <t>神奈川県大磯町</t>
  </si>
  <si>
    <t>伊東市</t>
  </si>
  <si>
    <t>海南市</t>
  </si>
  <si>
    <t>222097</t>
  </si>
  <si>
    <t>三重県桑名市</t>
  </si>
  <si>
    <t>15461</t>
  </si>
  <si>
    <t>222101</t>
  </si>
  <si>
    <t>39204</t>
  </si>
  <si>
    <t>庄原市</t>
  </si>
  <si>
    <t>磐田市</t>
  </si>
  <si>
    <t>222127</t>
  </si>
  <si>
    <t>363219</t>
  </si>
  <si>
    <t>焼津市</t>
  </si>
  <si>
    <t>01610</t>
  </si>
  <si>
    <t>掛川市</t>
  </si>
  <si>
    <t>01220</t>
  </si>
  <si>
    <t>222151</t>
  </si>
  <si>
    <t>袋井市</t>
  </si>
  <si>
    <t>下田市</t>
  </si>
  <si>
    <t>裾野市</t>
  </si>
  <si>
    <t>湖西市</t>
  </si>
  <si>
    <t>稲美町</t>
  </si>
  <si>
    <t>三重県伊勢市</t>
  </si>
  <si>
    <t>御前崎市</t>
  </si>
  <si>
    <t>222241</t>
  </si>
  <si>
    <t>222259</t>
  </si>
  <si>
    <t>牧之原市</t>
  </si>
  <si>
    <t>223018</t>
  </si>
  <si>
    <t>錦江町</t>
  </si>
  <si>
    <t>奈良県三郷町</t>
  </si>
  <si>
    <t>東伊豆町</t>
  </si>
  <si>
    <t>01332</t>
  </si>
  <si>
    <t>Ｂ１が正しく入力されているか</t>
    <rPh sb="3" eb="4">
      <t>タダ</t>
    </rPh>
    <rPh sb="6" eb="8">
      <t>ニュウリョク</t>
    </rPh>
    <phoneticPr fontId="19"/>
  </si>
  <si>
    <t>沖縄県伊江村</t>
  </si>
  <si>
    <t>223425</t>
  </si>
  <si>
    <t>長泉町</t>
  </si>
  <si>
    <t>岐阜県白川町</t>
  </si>
  <si>
    <t>23425</t>
  </si>
  <si>
    <t>小山町</t>
  </si>
  <si>
    <t>愛知県</t>
  </si>
  <si>
    <t>一宮市</t>
  </si>
  <si>
    <t>232041</t>
  </si>
  <si>
    <t>春日井市</t>
  </si>
  <si>
    <t>26366</t>
  </si>
  <si>
    <t>232076</t>
  </si>
  <si>
    <t>R5当初（地）</t>
  </si>
  <si>
    <t>21404</t>
  </si>
  <si>
    <t>01632</t>
  </si>
  <si>
    <t>豊川市</t>
  </si>
  <si>
    <t>232084</t>
  </si>
  <si>
    <t>津島市</t>
  </si>
  <si>
    <t>473758</t>
  </si>
  <si>
    <t>21209</t>
  </si>
  <si>
    <t>232092</t>
  </si>
  <si>
    <t>294462</t>
  </si>
  <si>
    <t>山口県田布施町</t>
  </si>
  <si>
    <t>徳島県</t>
  </si>
  <si>
    <t>08203</t>
  </si>
  <si>
    <t>11214</t>
  </si>
  <si>
    <t>232106</t>
  </si>
  <si>
    <t>最終事業NO</t>
  </si>
  <si>
    <t>豊田市</t>
  </si>
  <si>
    <t>232131</t>
  </si>
  <si>
    <t>472140</t>
  </si>
  <si>
    <t>01425</t>
  </si>
  <si>
    <t>07483</t>
  </si>
  <si>
    <t>静岡県裾野市</t>
  </si>
  <si>
    <t>蒲郡市</t>
  </si>
  <si>
    <t>293431</t>
  </si>
  <si>
    <t>433641</t>
  </si>
  <si>
    <t>28229</t>
  </si>
  <si>
    <t>232157</t>
  </si>
  <si>
    <t>04422</t>
  </si>
  <si>
    <t>232165</t>
  </si>
  <si>
    <t>常滑市</t>
  </si>
  <si>
    <t>232173</t>
  </si>
  <si>
    <t>322091</t>
  </si>
  <si>
    <t>232190</t>
  </si>
  <si>
    <t>宮津市</t>
  </si>
  <si>
    <t>北海道幌延町</t>
  </si>
  <si>
    <t>273210</t>
  </si>
  <si>
    <t>北海道赤井川村</t>
  </si>
  <si>
    <t>232203</t>
  </si>
  <si>
    <t>434680</t>
  </si>
  <si>
    <t>岐阜県瑞浪市</t>
  </si>
  <si>
    <t>新城市</t>
  </si>
  <si>
    <t>01000</t>
  </si>
  <si>
    <t>長野県平谷村</t>
  </si>
  <si>
    <t>福島県西郷村</t>
  </si>
  <si>
    <t>232238</t>
  </si>
  <si>
    <t>336220</t>
  </si>
  <si>
    <t>43510</t>
  </si>
  <si>
    <t>大府市</t>
  </si>
  <si>
    <t>岡山県久米南町</t>
  </si>
  <si>
    <t>知多市</t>
  </si>
  <si>
    <t>知立市</t>
  </si>
  <si>
    <t>462063</t>
  </si>
  <si>
    <t>435121</t>
  </si>
  <si>
    <t>07545</t>
  </si>
  <si>
    <t>北海道佐呂間町</t>
  </si>
  <si>
    <t>232262</t>
  </si>
  <si>
    <t>05201</t>
  </si>
  <si>
    <t>232301</t>
  </si>
  <si>
    <t>232319</t>
  </si>
  <si>
    <t>田原市</t>
  </si>
  <si>
    <t>232327</t>
  </si>
  <si>
    <t>愛西市</t>
  </si>
  <si>
    <t>262111</t>
  </si>
  <si>
    <t>232335</t>
  </si>
  <si>
    <t>41201</t>
  </si>
  <si>
    <t>清須市</t>
  </si>
  <si>
    <t>佐用町</t>
  </si>
  <si>
    <t>大分県津久見市</t>
  </si>
  <si>
    <t>弥富市</t>
  </si>
  <si>
    <t>みやき町</t>
  </si>
  <si>
    <t>232378</t>
  </si>
  <si>
    <t>あま市</t>
  </si>
  <si>
    <t>長久手市</t>
  </si>
  <si>
    <t>宮崎県高原町</t>
  </si>
  <si>
    <t>13401</t>
  </si>
  <si>
    <t>233617</t>
  </si>
  <si>
    <t>大口町</t>
  </si>
  <si>
    <t>扶桑町</t>
  </si>
  <si>
    <t>大治町</t>
  </si>
  <si>
    <t>蟹江町</t>
  </si>
  <si>
    <t>阿久比町</t>
  </si>
  <si>
    <t>東浦町</t>
  </si>
  <si>
    <t>南知多町</t>
  </si>
  <si>
    <t>印南町</t>
  </si>
  <si>
    <t>広報誌</t>
    <rPh sb="0" eb="3">
      <t>コウホウシ</t>
    </rPh>
    <phoneticPr fontId="19"/>
  </si>
  <si>
    <t>18442</t>
  </si>
  <si>
    <t>234478</t>
  </si>
  <si>
    <t>10206</t>
  </si>
  <si>
    <t>武豊町</t>
  </si>
  <si>
    <t>235016</t>
  </si>
  <si>
    <t>埼玉県上里町</t>
  </si>
  <si>
    <t>埼玉県草加市</t>
  </si>
  <si>
    <t>262129</t>
  </si>
  <si>
    <t>茨城県那珂市</t>
  </si>
  <si>
    <t>29209</t>
  </si>
  <si>
    <t>幸田町</t>
  </si>
  <si>
    <t>235610</t>
  </si>
  <si>
    <t>16207</t>
  </si>
  <si>
    <t>設楽町</t>
  </si>
  <si>
    <t>東栄町</t>
  </si>
  <si>
    <t>235636</t>
  </si>
  <si>
    <t>44213</t>
  </si>
  <si>
    <t>三重県</t>
  </si>
  <si>
    <t>242021</t>
  </si>
  <si>
    <t>242039</t>
  </si>
  <si>
    <t>松阪市</t>
  </si>
  <si>
    <t>東京都品川区</t>
  </si>
  <si>
    <t>242055</t>
  </si>
  <si>
    <t>04444</t>
  </si>
  <si>
    <t>11243</t>
  </si>
  <si>
    <t>長野県東御市</t>
  </si>
  <si>
    <t>桑名市</t>
  </si>
  <si>
    <t>福島県猪苗代町</t>
  </si>
  <si>
    <t>242071</t>
  </si>
  <si>
    <t>一体</t>
    <rPh sb="0" eb="2">
      <t>イッタイ</t>
    </rPh>
    <phoneticPr fontId="19"/>
  </si>
  <si>
    <t>09342</t>
  </si>
  <si>
    <t>神奈川県三浦市</t>
  </si>
  <si>
    <t>鈴鹿市</t>
  </si>
  <si>
    <t>242080</t>
  </si>
  <si>
    <t>08204</t>
  </si>
  <si>
    <t>08205</t>
  </si>
  <si>
    <t>27224</t>
  </si>
  <si>
    <t>名張市</t>
  </si>
  <si>
    <t>412082</t>
  </si>
  <si>
    <t>07542</t>
  </si>
  <si>
    <t>尾鷲市</t>
  </si>
  <si>
    <t>242101</t>
  </si>
  <si>
    <t>473561</t>
  </si>
  <si>
    <t>佐賀県唐津市</t>
  </si>
  <si>
    <t>亀山市</t>
  </si>
  <si>
    <t>242110</t>
  </si>
  <si>
    <t>北川村</t>
  </si>
  <si>
    <t>水巻町</t>
  </si>
  <si>
    <t>大阪府松原市</t>
  </si>
  <si>
    <t>242128</t>
  </si>
  <si>
    <t>熊野市</t>
  </si>
  <si>
    <t>宇治田原町</t>
  </si>
  <si>
    <t>四国中央市</t>
  </si>
  <si>
    <t>242144</t>
  </si>
  <si>
    <t>益田市</t>
  </si>
  <si>
    <t>393053</t>
  </si>
  <si>
    <t>いなべ市</t>
  </si>
  <si>
    <t>242152</t>
  </si>
  <si>
    <t>33100</t>
  </si>
  <si>
    <t>尼崎市</t>
  </si>
  <si>
    <t>46203</t>
  </si>
  <si>
    <t>志摩市</t>
  </si>
  <si>
    <t>久留米市</t>
  </si>
  <si>
    <t>西海市</t>
  </si>
  <si>
    <t>長崎県新上五島町</t>
  </si>
  <si>
    <t>242161</t>
  </si>
  <si>
    <t>伊賀市</t>
  </si>
  <si>
    <t>木曽岬町</t>
  </si>
  <si>
    <t>432130</t>
  </si>
  <si>
    <t>08229</t>
  </si>
  <si>
    <t>243248</t>
  </si>
  <si>
    <t>菰野町</t>
  </si>
  <si>
    <t>静岡県長泉町</t>
  </si>
  <si>
    <t>多気町</t>
  </si>
  <si>
    <t>392057</t>
  </si>
  <si>
    <t>39303</t>
  </si>
  <si>
    <t>大台町</t>
  </si>
  <si>
    <t>大竹市</t>
  </si>
  <si>
    <t>玉城町</t>
  </si>
  <si>
    <t>①物価高騰の影響を受けている住民の家計負担の軽減及び生活支援のために、物価高騰対応事業として20%のプレミア付商品券を発行する。
②プレミアム額10,000,000円
③発行総額100,000,000円（10,000円×10,000セット）
　商品券について、発行額に対するプレミア率を20%に設定する。
　プレミア額100,000,000円×20％＝20,000,000円
　プレミア額については、町と県が50%ずつ負担する。
　町負担額　20,000,000円×50％
④商品券購入者</t>
  </si>
  <si>
    <t>37202</t>
  </si>
  <si>
    <t>度会町</t>
  </si>
  <si>
    <t>244716</t>
  </si>
  <si>
    <t>エラー（P列B2orB3入力関連）②</t>
    <rPh sb="14" eb="16">
      <t>カンレン</t>
    </rPh>
    <phoneticPr fontId="19"/>
  </si>
  <si>
    <t>大紀町</t>
  </si>
  <si>
    <t>244724</t>
  </si>
  <si>
    <t>南伊勢町</t>
  </si>
  <si>
    <t>245437</t>
  </si>
  <si>
    <t>304212</t>
  </si>
  <si>
    <t>エラー（H列選択漏れ）</t>
  </si>
  <si>
    <t>01647</t>
  </si>
  <si>
    <t>245615</t>
  </si>
  <si>
    <t>05348</t>
  </si>
  <si>
    <t>07204</t>
  </si>
  <si>
    <t>要件を満たさない基金への積立金</t>
    <rPh sb="0" eb="2">
      <t>ヨウケン</t>
    </rPh>
    <rPh sb="3" eb="4">
      <t>ミ</t>
    </rPh>
    <rPh sb="8" eb="10">
      <t>キキン</t>
    </rPh>
    <rPh sb="12" eb="13">
      <t>ツ</t>
    </rPh>
    <rPh sb="13" eb="14">
      <t>タ</t>
    </rPh>
    <rPh sb="14" eb="15">
      <t>キン</t>
    </rPh>
    <phoneticPr fontId="19"/>
  </si>
  <si>
    <t>御浜町</t>
  </si>
  <si>
    <t>245623</t>
  </si>
  <si>
    <t>紀宝町</t>
  </si>
  <si>
    <t>鹿児島県伊佐市</t>
  </si>
  <si>
    <t>252018</t>
  </si>
  <si>
    <t>滋賀県</t>
  </si>
  <si>
    <t>452033</t>
  </si>
  <si>
    <t>大津市</t>
  </si>
  <si>
    <t>彦根市</t>
  </si>
  <si>
    <t>032166</t>
  </si>
  <si>
    <t>252034</t>
  </si>
  <si>
    <t>雲南市</t>
  </si>
  <si>
    <t>252077</t>
  </si>
  <si>
    <t>403440</t>
  </si>
  <si>
    <t>23214</t>
  </si>
  <si>
    <t>守山市</t>
  </si>
  <si>
    <t>豊前市</t>
  </si>
  <si>
    <t>01607</t>
  </si>
  <si>
    <t>252085</t>
  </si>
  <si>
    <t>252093</t>
  </si>
  <si>
    <t>473081</t>
  </si>
  <si>
    <t>252107</t>
  </si>
  <si>
    <t>46223</t>
  </si>
  <si>
    <t>野洲市</t>
  </si>
  <si>
    <t>472123</t>
  </si>
  <si>
    <t>252115</t>
  </si>
  <si>
    <t>大阪狭山市</t>
  </si>
  <si>
    <t>湖南市</t>
  </si>
  <si>
    <t>室戸市</t>
  </si>
  <si>
    <t>高島市</t>
  </si>
  <si>
    <t>沖縄県伊平屋村</t>
  </si>
  <si>
    <t>勝央町</t>
  </si>
  <si>
    <t>11221</t>
  </si>
  <si>
    <t>12347</t>
  </si>
  <si>
    <t>東近江市</t>
  </si>
  <si>
    <t>徳島県阿南市</t>
  </si>
  <si>
    <t>303411</t>
  </si>
  <si>
    <t>253839</t>
  </si>
  <si>
    <t>253847</t>
  </si>
  <si>
    <t>種類</t>
    <rPh sb="0" eb="2">
      <t>シュルイ</t>
    </rPh>
    <phoneticPr fontId="19"/>
  </si>
  <si>
    <t>254258</t>
  </si>
  <si>
    <t>東京都江東区</t>
  </si>
  <si>
    <t>12213</t>
  </si>
  <si>
    <t>愛荘町</t>
  </si>
  <si>
    <t>豊郷町</t>
  </si>
  <si>
    <t>01222</t>
  </si>
  <si>
    <t>254410</t>
  </si>
  <si>
    <t>254428</t>
  </si>
  <si>
    <t>田辺市</t>
  </si>
  <si>
    <t>254436</t>
  </si>
  <si>
    <t>多賀町</t>
  </si>
  <si>
    <t>261009</t>
  </si>
  <si>
    <t>京都府</t>
  </si>
  <si>
    <t>京都市</t>
  </si>
  <si>
    <t>11100</t>
  </si>
  <si>
    <t>福知山市</t>
  </si>
  <si>
    <t>群馬県伊勢崎市</t>
  </si>
  <si>
    <t>262021</t>
  </si>
  <si>
    <t>神石高原町</t>
  </si>
  <si>
    <t>舞鶴市</t>
  </si>
  <si>
    <t>11206</t>
  </si>
  <si>
    <t>262030</t>
  </si>
  <si>
    <t>20415</t>
  </si>
  <si>
    <t>綾部市</t>
  </si>
  <si>
    <t>382027</t>
  </si>
  <si>
    <t>262048</t>
  </si>
  <si>
    <t>城陽市</t>
  </si>
  <si>
    <t>262081</t>
  </si>
  <si>
    <t>23208</t>
  </si>
  <si>
    <t>観音寺市</t>
  </si>
  <si>
    <t>22100</t>
  </si>
  <si>
    <t>長岡京市</t>
  </si>
  <si>
    <t>八幡市</t>
  </si>
  <si>
    <t>07213</t>
  </si>
  <si>
    <t>京田辺市</t>
  </si>
  <si>
    <t>342106</t>
  </si>
  <si>
    <t>京丹後市</t>
  </si>
  <si>
    <t>262145</t>
  </si>
  <si>
    <t>福岡県嘉麻市</t>
  </si>
  <si>
    <t>462225</t>
  </si>
  <si>
    <t>三重県川越町</t>
  </si>
  <si>
    <t>03303</t>
  </si>
  <si>
    <t>大山崎町</t>
  </si>
  <si>
    <t>06361</t>
  </si>
  <si>
    <t>263222</t>
  </si>
  <si>
    <t>01486</t>
  </si>
  <si>
    <t>久御山町</t>
  </si>
  <si>
    <t>263648</t>
  </si>
  <si>
    <t>住民税均等割非課税世帯等への支援に係る本体分の事業費
（家計急変への横出し等・補正）</t>
    <rPh sb="0" eb="3">
      <t>ジュウミンゼイ</t>
    </rPh>
    <rPh sb="3" eb="6">
      <t>キントウワリ</t>
    </rPh>
    <rPh sb="6" eb="9">
      <t>ヒカゼイ</t>
    </rPh>
    <rPh sb="9" eb="11">
      <t>セタイ</t>
    </rPh>
    <rPh sb="11" eb="12">
      <t>トウ</t>
    </rPh>
    <rPh sb="14" eb="16">
      <t>シエン</t>
    </rPh>
    <rPh sb="17" eb="18">
      <t>カカ</t>
    </rPh>
    <rPh sb="19" eb="22">
      <t>ホンタイブン</t>
    </rPh>
    <rPh sb="23" eb="26">
      <t>ジギョウヒ</t>
    </rPh>
    <rPh sb="28" eb="32">
      <t>カケイキュウヘン</t>
    </rPh>
    <rPh sb="34" eb="36">
      <t>ヨコダ</t>
    </rPh>
    <rPh sb="37" eb="38">
      <t>ナド</t>
    </rPh>
    <rPh sb="39" eb="41">
      <t>ホセイ</t>
    </rPh>
    <phoneticPr fontId="19"/>
  </si>
  <si>
    <t>兵庫県明石市</t>
  </si>
  <si>
    <t>笠置町</t>
  </si>
  <si>
    <t>千葉県浦安市</t>
  </si>
  <si>
    <t>263656</t>
  </si>
  <si>
    <t>383864</t>
  </si>
  <si>
    <t>住民税均等割のみ課税世帯への給付のための費用以外には使用していない</t>
  </si>
  <si>
    <t>和束町</t>
  </si>
  <si>
    <t>264075</t>
  </si>
  <si>
    <t>264636</t>
  </si>
  <si>
    <t>大任町</t>
  </si>
  <si>
    <t>長崎県松浦市</t>
  </si>
  <si>
    <t>264652</t>
  </si>
  <si>
    <t>新たに住民税非課税等となる世帯への支援（事務費・限度額超過分）</t>
  </si>
  <si>
    <t>470007</t>
  </si>
  <si>
    <t>与謝野町</t>
  </si>
  <si>
    <t>大阪府</t>
  </si>
  <si>
    <t>271403</t>
  </si>
  <si>
    <t>05366</t>
  </si>
  <si>
    <t>堺市</t>
  </si>
  <si>
    <t>東京都渋谷区</t>
  </si>
  <si>
    <t>築上町</t>
  </si>
  <si>
    <t>272027</t>
  </si>
  <si>
    <t>11245</t>
  </si>
  <si>
    <t>埼玉県ふじみ野市</t>
  </si>
  <si>
    <t>19205</t>
  </si>
  <si>
    <t>岸和田市</t>
  </si>
  <si>
    <t>45208</t>
  </si>
  <si>
    <t>15405</t>
  </si>
  <si>
    <t>272035</t>
  </si>
  <si>
    <t>吹田市</t>
  </si>
  <si>
    <t>23342</t>
  </si>
  <si>
    <t>272060</t>
  </si>
  <si>
    <t>飯南町</t>
  </si>
  <si>
    <t>枚方市</t>
  </si>
  <si>
    <t>47357</t>
  </si>
  <si>
    <t>茨木市</t>
  </si>
  <si>
    <t>272124</t>
  </si>
  <si>
    <t>岩手県奥州市</t>
  </si>
  <si>
    <t>八尾市</t>
  </si>
  <si>
    <t>272132</t>
  </si>
  <si>
    <t>北海道紋別市</t>
  </si>
  <si>
    <t>泉佐野市</t>
  </si>
  <si>
    <t>334618</t>
  </si>
  <si>
    <t>272159</t>
  </si>
  <si>
    <t>寝屋川市</t>
  </si>
  <si>
    <t>河内長野市</t>
  </si>
  <si>
    <t>松原市</t>
  </si>
  <si>
    <t>31401</t>
  </si>
  <si>
    <t>粟国村</t>
  </si>
  <si>
    <t>大東市</t>
  </si>
  <si>
    <t>和泉市</t>
  </si>
  <si>
    <t>12228</t>
  </si>
  <si>
    <t>272205</t>
  </si>
  <si>
    <t>箕面市</t>
  </si>
  <si>
    <t>長崎県島原市</t>
  </si>
  <si>
    <t>01547</t>
  </si>
  <si>
    <t>甲佐町</t>
  </si>
  <si>
    <t>272213</t>
  </si>
  <si>
    <t>高知県</t>
  </si>
  <si>
    <t>西米良村</t>
  </si>
  <si>
    <t>272221</t>
  </si>
  <si>
    <t>三重県東員町</t>
  </si>
  <si>
    <t>43367</t>
  </si>
  <si>
    <t>羽曳野市</t>
  </si>
  <si>
    <t>272230</t>
  </si>
  <si>
    <t>47362</t>
  </si>
  <si>
    <t>06365</t>
  </si>
  <si>
    <t>門真市</t>
  </si>
  <si>
    <t>埼玉県蓮田市</t>
  </si>
  <si>
    <t>01230</t>
  </si>
  <si>
    <t>272248</t>
  </si>
  <si>
    <t>293636</t>
  </si>
  <si>
    <t>実施計画の様式は、最新のものか（実施計画タイトルが「令和５年度　物価高騰対応重点支援地方創生臨時交付金実施計画」になっているか）</t>
    <rPh sb="0" eb="2">
      <t>ジッシ</t>
    </rPh>
    <rPh sb="2" eb="4">
      <t>ケイカク</t>
    </rPh>
    <rPh sb="5" eb="7">
      <t>ヨウシキ</t>
    </rPh>
    <rPh sb="9" eb="11">
      <t>サイシン</t>
    </rPh>
    <rPh sb="16" eb="18">
      <t>ジッシ</t>
    </rPh>
    <rPh sb="18" eb="20">
      <t>ケイカク</t>
    </rPh>
    <phoneticPr fontId="19"/>
  </si>
  <si>
    <t>摂津市</t>
  </si>
  <si>
    <t>20217</t>
  </si>
  <si>
    <t>01433</t>
  </si>
  <si>
    <t>京都府向日市</t>
  </si>
  <si>
    <t>272256</t>
  </si>
  <si>
    <t>高石市</t>
  </si>
  <si>
    <t>藤井寺市</t>
  </si>
  <si>
    <t>東大阪市</t>
  </si>
  <si>
    <t>泉南市</t>
  </si>
  <si>
    <t>四條畷市</t>
  </si>
  <si>
    <t>エネルギー・食料品価格等の物価高騰の影響を受けた生活者等に対して事業の効果が直接及ぶ</t>
  </si>
  <si>
    <t>272302</t>
  </si>
  <si>
    <t>272311</t>
  </si>
  <si>
    <t>05434</t>
  </si>
  <si>
    <t>272329</t>
  </si>
  <si>
    <t>阪南市</t>
  </si>
  <si>
    <t>島本町</t>
  </si>
  <si>
    <t>橋本市</t>
  </si>
  <si>
    <t>豊能町</t>
  </si>
  <si>
    <t>170003</t>
  </si>
  <si>
    <t>273228</t>
  </si>
  <si>
    <t>低</t>
    <rPh sb="0" eb="1">
      <t>テイ</t>
    </rPh>
    <phoneticPr fontId="19"/>
  </si>
  <si>
    <t>04505</t>
  </si>
  <si>
    <t>熊本県芦北町</t>
  </si>
  <si>
    <t>能勢町</t>
  </si>
  <si>
    <t>忠岡町</t>
  </si>
  <si>
    <t>292087</t>
  </si>
  <si>
    <t>273619</t>
  </si>
  <si>
    <t>273627</t>
  </si>
  <si>
    <t>273813</t>
  </si>
  <si>
    <t>273821</t>
  </si>
  <si>
    <t>筑前町</t>
  </si>
  <si>
    <t>273830</t>
  </si>
  <si>
    <t>281000</t>
  </si>
  <si>
    <t>千葉県富里市</t>
  </si>
  <si>
    <t>神戸市</t>
  </si>
  <si>
    <t>282014</t>
  </si>
  <si>
    <t>282022</t>
  </si>
  <si>
    <t>22224</t>
  </si>
  <si>
    <t>01363</t>
  </si>
  <si>
    <t>徳島県松茂町</t>
  </si>
  <si>
    <t>282031</t>
  </si>
  <si>
    <t>10207</t>
  </si>
  <si>
    <t>新潟県小千谷市</t>
  </si>
  <si>
    <t>西宮市</t>
  </si>
  <si>
    <t>28443</t>
  </si>
  <si>
    <t>282057</t>
  </si>
  <si>
    <t>鳥栖市</t>
  </si>
  <si>
    <t>東京都練馬区</t>
  </si>
  <si>
    <t>芦屋市</t>
  </si>
  <si>
    <t>赤磐市</t>
  </si>
  <si>
    <t>山形県金山町</t>
  </si>
  <si>
    <t>282073</t>
  </si>
  <si>
    <t>すべての事業において、事業の概要の①目的・効果に、エネルギー・食料品価格等の物価高騰の影響を受けた生活者や事業者の支援を主たる目的とする事業である旨、明記されているか</t>
    <rPh sb="31" eb="34">
      <t>ショクリョウヒン</t>
    </rPh>
    <rPh sb="34" eb="36">
      <t>カカク</t>
    </rPh>
    <rPh sb="36" eb="37">
      <t>トウ</t>
    </rPh>
    <rPh sb="38" eb="40">
      <t>ブッカ</t>
    </rPh>
    <rPh sb="40" eb="42">
      <t>コウトウ</t>
    </rPh>
    <rPh sb="43" eb="45">
      <t>エイキョウ</t>
    </rPh>
    <rPh sb="46" eb="47">
      <t>ウ</t>
    </rPh>
    <rPh sb="49" eb="52">
      <t>セイカツシャ</t>
    </rPh>
    <rPh sb="53" eb="56">
      <t>ジギョウシャ</t>
    </rPh>
    <rPh sb="57" eb="59">
      <t>シエン</t>
    </rPh>
    <rPh sb="60" eb="61">
      <t>シュ</t>
    </rPh>
    <rPh sb="63" eb="65">
      <t>モクテキ</t>
    </rPh>
    <rPh sb="68" eb="70">
      <t>ジギョウ</t>
    </rPh>
    <rPh sb="73" eb="74">
      <t>ムネ</t>
    </rPh>
    <phoneticPr fontId="19"/>
  </si>
  <si>
    <t>473251</t>
  </si>
  <si>
    <t>伊丹市</t>
  </si>
  <si>
    <t>282081</t>
  </si>
  <si>
    <t>04501</t>
  </si>
  <si>
    <t>豊岡市</t>
  </si>
  <si>
    <t>282103</t>
  </si>
  <si>
    <t>こども加算
（一体給付）</t>
    <rPh sb="3" eb="5">
      <t>カサン</t>
    </rPh>
    <rPh sb="7" eb="9">
      <t>イッタイ</t>
    </rPh>
    <rPh sb="9" eb="11">
      <t>キュウフ</t>
    </rPh>
    <phoneticPr fontId="19"/>
  </si>
  <si>
    <t>栃木県野木町</t>
  </si>
  <si>
    <t>282120</t>
  </si>
  <si>
    <t>赤穂市</t>
  </si>
  <si>
    <t>282138</t>
  </si>
  <si>
    <t>282146</t>
  </si>
  <si>
    <t>454052</t>
  </si>
  <si>
    <t>宝塚市</t>
  </si>
  <si>
    <t>山形県山辺町</t>
  </si>
  <si>
    <t>宮城県七ヶ浜町</t>
  </si>
  <si>
    <t>453838</t>
  </si>
  <si>
    <t>282154</t>
  </si>
  <si>
    <t>282162</t>
  </si>
  <si>
    <t>高砂市</t>
  </si>
  <si>
    <t>萩市</t>
  </si>
  <si>
    <t>282171</t>
  </si>
  <si>
    <t>川西市</t>
  </si>
  <si>
    <t>01211</t>
  </si>
  <si>
    <t>小野市</t>
  </si>
  <si>
    <t>福島県矢祭町</t>
  </si>
  <si>
    <t>三田市</t>
  </si>
  <si>
    <t>282201</t>
  </si>
  <si>
    <t>322075</t>
  </si>
  <si>
    <t>京都府与謝野町</t>
  </si>
  <si>
    <t>加西市</t>
  </si>
  <si>
    <t>282219</t>
  </si>
  <si>
    <t>安来市</t>
  </si>
  <si>
    <t>282227</t>
  </si>
  <si>
    <t>丹波市</t>
  </si>
  <si>
    <t>292095</t>
  </si>
  <si>
    <t>南あわじ市</t>
  </si>
  <si>
    <t>13114</t>
  </si>
  <si>
    <t>282260</t>
  </si>
  <si>
    <t>宍粟市</t>
  </si>
  <si>
    <t>282286</t>
  </si>
  <si>
    <t>08224</t>
  </si>
  <si>
    <t>22206</t>
  </si>
  <si>
    <t>加東市</t>
  </si>
  <si>
    <t>293628</t>
  </si>
  <si>
    <t>新富町</t>
  </si>
  <si>
    <t>17324</t>
  </si>
  <si>
    <t>282294</t>
  </si>
  <si>
    <t>06367</t>
  </si>
  <si>
    <t>たつの市</t>
  </si>
  <si>
    <t>多可町</t>
  </si>
  <si>
    <t>460001</t>
  </si>
  <si>
    <t>472077</t>
  </si>
  <si>
    <t>45442</t>
  </si>
  <si>
    <t>28442</t>
  </si>
  <si>
    <t>283819</t>
  </si>
  <si>
    <t>香川県坂出市</t>
  </si>
  <si>
    <t>40214</t>
  </si>
  <si>
    <t>20208</t>
  </si>
  <si>
    <t>283827</t>
  </si>
  <si>
    <t>播磨町</t>
  </si>
  <si>
    <t>384844</t>
  </si>
  <si>
    <t>284424</t>
  </si>
  <si>
    <t>上富田町</t>
  </si>
  <si>
    <t>市川町</t>
  </si>
  <si>
    <t>福崎町</t>
  </si>
  <si>
    <t>284467</t>
  </si>
  <si>
    <t>商品券の町内利用による単純経済効果
⇒120,000千円（販売総額+プレミア額）</t>
  </si>
  <si>
    <t>上関町</t>
  </si>
  <si>
    <t>284815</t>
  </si>
  <si>
    <t>上郡町</t>
  </si>
  <si>
    <t>285013</t>
  </si>
  <si>
    <t>06382</t>
  </si>
  <si>
    <t>Ｂ●</t>
  </si>
  <si>
    <t>31389</t>
  </si>
  <si>
    <t>285854</t>
  </si>
  <si>
    <t>いちき串木野市</t>
  </si>
  <si>
    <t>香美町</t>
  </si>
  <si>
    <t>推奨事業メニュー</t>
    <rPh sb="0" eb="2">
      <t>スイショウ</t>
    </rPh>
    <rPh sb="2" eb="4">
      <t>ジギョウ</t>
    </rPh>
    <phoneticPr fontId="19"/>
  </si>
  <si>
    <t>38214</t>
  </si>
  <si>
    <t>285862</t>
  </si>
  <si>
    <t>09386</t>
  </si>
  <si>
    <t>青森県深浦町</t>
  </si>
  <si>
    <t>292010</t>
  </si>
  <si>
    <t>東かがわ市</t>
  </si>
  <si>
    <t>奈良県</t>
  </si>
  <si>
    <t>292028</t>
  </si>
  <si>
    <t>332101</t>
  </si>
  <si>
    <t>342092</t>
  </si>
  <si>
    <t>292036</t>
  </si>
  <si>
    <t>46524</t>
  </si>
  <si>
    <t>大和郡山市</t>
  </si>
  <si>
    <t>大川市</t>
  </si>
  <si>
    <t>福岡県太宰府市</t>
  </si>
  <si>
    <t>橿原市</t>
  </si>
  <si>
    <t>292061</t>
  </si>
  <si>
    <t>402061</t>
  </si>
  <si>
    <t>桜井市</t>
  </si>
  <si>
    <t>石川県内灘町</t>
  </si>
  <si>
    <t>292079</t>
  </si>
  <si>
    <t>河合町</t>
  </si>
  <si>
    <t>御所市</t>
  </si>
  <si>
    <t>北海道滝川市</t>
  </si>
  <si>
    <t>35215</t>
  </si>
  <si>
    <t>香芝市</t>
  </si>
  <si>
    <t>葛城市</t>
  </si>
  <si>
    <t>292125</t>
  </si>
  <si>
    <t>293229</t>
  </si>
  <si>
    <t>29210</t>
  </si>
  <si>
    <t>山添村</t>
  </si>
  <si>
    <t>214043</t>
  </si>
  <si>
    <t>293423</t>
  </si>
  <si>
    <t>斑鳩町</t>
  </si>
  <si>
    <t>熊本県あさぎり町</t>
  </si>
  <si>
    <t>三宅町</t>
  </si>
  <si>
    <t>343684</t>
  </si>
  <si>
    <t>曽爾村</t>
  </si>
  <si>
    <t>20303</t>
  </si>
  <si>
    <t>293865</t>
  </si>
  <si>
    <t>01403</t>
  </si>
  <si>
    <t>41206</t>
  </si>
  <si>
    <t>294021</t>
  </si>
  <si>
    <t>434035</t>
  </si>
  <si>
    <t>473588</t>
  </si>
  <si>
    <t>明日香村</t>
  </si>
  <si>
    <t>長洲町</t>
  </si>
  <si>
    <t>294241</t>
  </si>
  <si>
    <t>上牧町</t>
  </si>
  <si>
    <t>30000</t>
  </si>
  <si>
    <t>宮城県山元町</t>
  </si>
  <si>
    <t>294250</t>
  </si>
  <si>
    <t>奈良県生駒市</t>
  </si>
  <si>
    <t>02405</t>
  </si>
  <si>
    <t>大淀町</t>
  </si>
  <si>
    <t>294438</t>
  </si>
  <si>
    <t>353418</t>
  </si>
  <si>
    <t>下市町</t>
  </si>
  <si>
    <t>46210</t>
  </si>
  <si>
    <t>新潟県柏崎市</t>
  </si>
  <si>
    <t>294446</t>
  </si>
  <si>
    <t>黒滝村</t>
  </si>
  <si>
    <t>294471</t>
  </si>
  <si>
    <t>北海道滝上町</t>
  </si>
  <si>
    <t>野迫川村</t>
  </si>
  <si>
    <t>46505</t>
  </si>
  <si>
    <t>294497</t>
  </si>
  <si>
    <t>十津川村</t>
  </si>
  <si>
    <t>宮崎県新富町</t>
  </si>
  <si>
    <t>鹿児島県徳之島町</t>
  </si>
  <si>
    <t>294519</t>
  </si>
  <si>
    <t>01392</t>
  </si>
  <si>
    <t>防犯対策</t>
    <rPh sb="0" eb="2">
      <t>ボウハン</t>
    </rPh>
    <rPh sb="2" eb="4">
      <t>タイサク</t>
    </rPh>
    <phoneticPr fontId="19"/>
  </si>
  <si>
    <t>上北山村</t>
  </si>
  <si>
    <t>青森県横浜町</t>
  </si>
  <si>
    <t>長野県阿南町</t>
  </si>
  <si>
    <t>東吉野村</t>
  </si>
  <si>
    <t>愛知県阿久比町</t>
  </si>
  <si>
    <t>03210</t>
  </si>
  <si>
    <t>02424</t>
  </si>
  <si>
    <t>三重県度会町</t>
  </si>
  <si>
    <t>かつらぎ町</t>
  </si>
  <si>
    <t>302015</t>
  </si>
  <si>
    <t>和歌山市</t>
  </si>
  <si>
    <t>302023</t>
  </si>
  <si>
    <t>302031</t>
  </si>
  <si>
    <t>有田市</t>
  </si>
  <si>
    <t>302058</t>
  </si>
  <si>
    <t>御坊市</t>
  </si>
  <si>
    <t>岩手県宮古市</t>
  </si>
  <si>
    <t>302074</t>
  </si>
  <si>
    <t>福島県金山町</t>
  </si>
  <si>
    <t>新宮市</t>
  </si>
  <si>
    <t>302082</t>
  </si>
  <si>
    <t>01470</t>
  </si>
  <si>
    <t>紀美野町</t>
  </si>
  <si>
    <t>10426</t>
  </si>
  <si>
    <t>九度山町</t>
  </si>
  <si>
    <t>高野町</t>
  </si>
  <si>
    <t>45206</t>
  </si>
  <si>
    <t>04211</t>
  </si>
  <si>
    <t>津久見市</t>
  </si>
  <si>
    <t>303615</t>
  </si>
  <si>
    <t>兵庫県多可町</t>
  </si>
  <si>
    <t>鬼北町</t>
  </si>
  <si>
    <t>奥出雲町</t>
  </si>
  <si>
    <t>303623</t>
  </si>
  <si>
    <t>広川町</t>
  </si>
  <si>
    <t>35321</t>
  </si>
  <si>
    <t>303666</t>
  </si>
  <si>
    <t>有田川町</t>
  </si>
  <si>
    <t>303836</t>
  </si>
  <si>
    <t>30206</t>
  </si>
  <si>
    <t>由良町</t>
  </si>
  <si>
    <t>303917</t>
  </si>
  <si>
    <t>12100</t>
  </si>
  <si>
    <t>みなべ町</t>
  </si>
  <si>
    <t>36202</t>
  </si>
  <si>
    <t>奈良県橿原市</t>
  </si>
  <si>
    <t>303925</t>
  </si>
  <si>
    <t>長野県宮田村</t>
  </si>
  <si>
    <t>日高川町</t>
  </si>
  <si>
    <t>43214</t>
  </si>
  <si>
    <t>白浜町</t>
  </si>
  <si>
    <t>304042</t>
  </si>
  <si>
    <t>岐阜県揖斐川町</t>
  </si>
  <si>
    <t>梼原町</t>
  </si>
  <si>
    <t>すさみ町</t>
  </si>
  <si>
    <t>304221</t>
  </si>
  <si>
    <t>382043</t>
  </si>
  <si>
    <t>太地町</t>
  </si>
  <si>
    <t>27205</t>
  </si>
  <si>
    <t>直方市</t>
  </si>
  <si>
    <t>304271</t>
  </si>
  <si>
    <t>北山村</t>
  </si>
  <si>
    <t>串本町</t>
  </si>
  <si>
    <t>312011</t>
  </si>
  <si>
    <t>屋久島町</t>
  </si>
  <si>
    <t>鳥取県</t>
  </si>
  <si>
    <t>宮城県利府町</t>
  </si>
  <si>
    <t>米子市</t>
  </si>
  <si>
    <t>312037</t>
  </si>
  <si>
    <t>465291</t>
  </si>
  <si>
    <t>倉吉市</t>
  </si>
  <si>
    <t>434442</t>
  </si>
  <si>
    <t>325287</t>
  </si>
  <si>
    <t>312045</t>
  </si>
  <si>
    <t>23361</t>
  </si>
  <si>
    <t>40343</t>
  </si>
  <si>
    <t>南阿蘇村</t>
  </si>
  <si>
    <t>境港市</t>
  </si>
  <si>
    <t>01562</t>
  </si>
  <si>
    <t>313025</t>
  </si>
  <si>
    <t>422037</t>
  </si>
  <si>
    <t>長野県大鹿村</t>
  </si>
  <si>
    <t>岩美町</t>
  </si>
  <si>
    <t>313254</t>
  </si>
  <si>
    <t>香川県三豊市</t>
  </si>
  <si>
    <t>313289</t>
  </si>
  <si>
    <t>八頭町</t>
  </si>
  <si>
    <t>佐那河内村</t>
  </si>
  <si>
    <t>313645</t>
  </si>
  <si>
    <t>313700</t>
  </si>
  <si>
    <t>和歌山県古座川町</t>
  </si>
  <si>
    <t>313718</t>
  </si>
  <si>
    <t>40231</t>
  </si>
  <si>
    <t>浜田市</t>
  </si>
  <si>
    <t>琴浦町</t>
  </si>
  <si>
    <t>313726</t>
  </si>
  <si>
    <t>北栄町</t>
  </si>
  <si>
    <t>313840</t>
  </si>
  <si>
    <t>日吉津村</t>
  </si>
  <si>
    <t>313866</t>
  </si>
  <si>
    <t>01429</t>
  </si>
  <si>
    <t>313904</t>
  </si>
  <si>
    <t>伯耆町</t>
  </si>
  <si>
    <t>笠岡市</t>
  </si>
  <si>
    <t>日南町</t>
  </si>
  <si>
    <t>15586</t>
  </si>
  <si>
    <t>314030</t>
  </si>
  <si>
    <t>374067</t>
  </si>
  <si>
    <t>江府町</t>
  </si>
  <si>
    <t>北海道月形町</t>
  </si>
  <si>
    <t>松江市</t>
  </si>
  <si>
    <t>462179</t>
  </si>
  <si>
    <t>広島県江田島市</t>
  </si>
  <si>
    <t>出雲市</t>
  </si>
  <si>
    <t>322041</t>
  </si>
  <si>
    <t>埼玉県飯能市</t>
  </si>
  <si>
    <t>兵庫県稲美町</t>
  </si>
  <si>
    <t>322059</t>
  </si>
  <si>
    <t>43000</t>
  </si>
  <si>
    <t>413453</t>
  </si>
  <si>
    <t>大田市</t>
  </si>
  <si>
    <t>江津市</t>
  </si>
  <si>
    <t>日出町</t>
  </si>
  <si>
    <t>323438</t>
  </si>
  <si>
    <t>323861</t>
  </si>
  <si>
    <t>エラー（交付限度額記載不備）</t>
    <rPh sb="4" eb="6">
      <t>コウフ</t>
    </rPh>
    <rPh sb="6" eb="8">
      <t>ゲンド</t>
    </rPh>
    <rPh sb="8" eb="9">
      <t>ガク</t>
    </rPh>
    <phoneticPr fontId="19"/>
  </si>
  <si>
    <t>川本町</t>
  </si>
  <si>
    <t>325015</t>
  </si>
  <si>
    <t>山梨県富士川町</t>
  </si>
  <si>
    <t>津和野町</t>
  </si>
  <si>
    <t>473065</t>
  </si>
  <si>
    <t>325058</t>
  </si>
  <si>
    <t>福島県塙町</t>
  </si>
  <si>
    <t>01216</t>
  </si>
  <si>
    <t>益城町</t>
  </si>
  <si>
    <t>吉賀町</t>
  </si>
  <si>
    <t>325261</t>
  </si>
  <si>
    <t>33663</t>
  </si>
  <si>
    <t>35213</t>
  </si>
  <si>
    <t>香川県</t>
  </si>
  <si>
    <t>岡山県</t>
  </si>
  <si>
    <t>332020</t>
  </si>
  <si>
    <t>332038</t>
  </si>
  <si>
    <t>玉野市</t>
  </si>
  <si>
    <t>332054</t>
  </si>
  <si>
    <t>332071</t>
  </si>
  <si>
    <t>43424</t>
  </si>
  <si>
    <t>332097</t>
  </si>
  <si>
    <t>岩手県金ケ崎町</t>
  </si>
  <si>
    <t>高梁市</t>
  </si>
  <si>
    <t>生活応援給付金事業（低所得者世帯支援（均等割のみ世帯））【物価高騰対策給付金】</t>
  </si>
  <si>
    <t>新見市</t>
  </si>
  <si>
    <t>332119</t>
  </si>
  <si>
    <t>今回配分予定額
国のR5予備費分（給付金・定額減税一体支援枠分）　事務費
交付限度額⑤</t>
    <rPh sb="0" eb="2">
      <t>コンカイ</t>
    </rPh>
    <rPh sb="2" eb="4">
      <t>ハイブン</t>
    </rPh>
    <rPh sb="4" eb="6">
      <t>ヨテイ</t>
    </rPh>
    <rPh sb="6" eb="7">
      <t>ガク</t>
    </rPh>
    <phoneticPr fontId="19"/>
  </si>
  <si>
    <t>備前市</t>
  </si>
  <si>
    <t>宮若市</t>
  </si>
  <si>
    <t>332127</t>
  </si>
  <si>
    <t>38207</t>
  </si>
  <si>
    <t>332135</t>
  </si>
  <si>
    <t>332143</t>
  </si>
  <si>
    <t>332151</t>
  </si>
  <si>
    <t>434434</t>
  </si>
  <si>
    <t>32205</t>
  </si>
  <si>
    <t>美作市</t>
  </si>
  <si>
    <t>和気町</t>
  </si>
  <si>
    <t>10210</t>
  </si>
  <si>
    <t>13421</t>
  </si>
  <si>
    <t>岐阜県恵那市</t>
  </si>
  <si>
    <t>早島町</t>
  </si>
  <si>
    <t>北海道浦河町</t>
  </si>
  <si>
    <t>334456</t>
  </si>
  <si>
    <t>里庄町</t>
  </si>
  <si>
    <t>335860</t>
  </si>
  <si>
    <t>新庄村</t>
  </si>
  <si>
    <t>滋賀県甲良町</t>
  </si>
  <si>
    <t>336068</t>
  </si>
  <si>
    <t>鏡野町</t>
  </si>
  <si>
    <t>23210</t>
  </si>
  <si>
    <t>336432</t>
  </si>
  <si>
    <t>西粟倉村</t>
  </si>
  <si>
    <t>336637</t>
  </si>
  <si>
    <t>406058</t>
  </si>
  <si>
    <t>336661</t>
  </si>
  <si>
    <t>336815</t>
  </si>
  <si>
    <t>吉備中央町</t>
  </si>
  <si>
    <t>35341</t>
  </si>
  <si>
    <t>341002</t>
  </si>
  <si>
    <t>広島県</t>
  </si>
  <si>
    <t>09213</t>
  </si>
  <si>
    <t>広島市</t>
  </si>
  <si>
    <t>桂川町</t>
  </si>
  <si>
    <t>呉市</t>
  </si>
  <si>
    <t>394246</t>
  </si>
  <si>
    <t>山陽小野田市</t>
  </si>
  <si>
    <t>352012</t>
  </si>
  <si>
    <t>342033</t>
  </si>
  <si>
    <t>342050</t>
  </si>
  <si>
    <t>尾道市</t>
  </si>
  <si>
    <t>342076</t>
  </si>
  <si>
    <t>嘉島町</t>
  </si>
  <si>
    <t>大分県大分市</t>
  </si>
  <si>
    <t>福山市</t>
  </si>
  <si>
    <t>三次市</t>
  </si>
  <si>
    <t>東広島市</t>
  </si>
  <si>
    <t>安芸高田市</t>
  </si>
  <si>
    <t>江田島市</t>
  </si>
  <si>
    <t>11235</t>
  </si>
  <si>
    <t>44341</t>
  </si>
  <si>
    <t>府中町</t>
  </si>
  <si>
    <t>01639</t>
  </si>
  <si>
    <t>343048</t>
  </si>
  <si>
    <t>福井県勝山市</t>
  </si>
  <si>
    <t>海田町</t>
  </si>
  <si>
    <t>北海道天塩町</t>
  </si>
  <si>
    <t>熊野町</t>
  </si>
  <si>
    <t>343099</t>
  </si>
  <si>
    <t>坂町</t>
  </si>
  <si>
    <t>343692</t>
  </si>
  <si>
    <t>北広島町</t>
  </si>
  <si>
    <t>千葉県睦沢町</t>
  </si>
  <si>
    <t>大崎上島町</t>
  </si>
  <si>
    <t>32202</t>
  </si>
  <si>
    <t>344621</t>
  </si>
  <si>
    <t>01234</t>
  </si>
  <si>
    <t>世羅町</t>
  </si>
  <si>
    <t>345458</t>
  </si>
  <si>
    <t>18206</t>
  </si>
  <si>
    <t>宇部市</t>
  </si>
  <si>
    <t>352039</t>
  </si>
  <si>
    <t>352047</t>
  </si>
  <si>
    <t>長野県松川村</t>
  </si>
  <si>
    <t>352063</t>
  </si>
  <si>
    <t>352071</t>
  </si>
  <si>
    <t>442127</t>
  </si>
  <si>
    <t>13307</t>
  </si>
  <si>
    <t>下松市</t>
  </si>
  <si>
    <t>推奨事業メニューの選択漏れがないか
ただし、No.1～No.3の事業については、記入要領等に示しているとおり記載している</t>
    <rPh sb="0" eb="2">
      <t>スイショウ</t>
    </rPh>
    <rPh sb="2" eb="4">
      <t>ジギョウ</t>
    </rPh>
    <rPh sb="9" eb="11">
      <t>センタク</t>
    </rPh>
    <rPh sb="11" eb="12">
      <t>モ</t>
    </rPh>
    <rPh sb="32" eb="34">
      <t>ジギョウ</t>
    </rPh>
    <phoneticPr fontId="19"/>
  </si>
  <si>
    <t>352080</t>
  </si>
  <si>
    <t>19204</t>
  </si>
  <si>
    <t>373877</t>
  </si>
  <si>
    <t>17000</t>
  </si>
  <si>
    <t>岩国市</t>
  </si>
  <si>
    <t>光市</t>
  </si>
  <si>
    <t>34211</t>
  </si>
  <si>
    <t>352110</t>
  </si>
  <si>
    <t>柳井市</t>
  </si>
  <si>
    <t>茨城県潮来市</t>
  </si>
  <si>
    <t>352136</t>
  </si>
  <si>
    <t>352161</t>
  </si>
  <si>
    <t>353434</t>
  </si>
  <si>
    <t>465011</t>
  </si>
  <si>
    <t>353442</t>
  </si>
  <si>
    <t>対象外経費に臨時交付金を充当していない</t>
  </si>
  <si>
    <t>平生町</t>
  </si>
  <si>
    <t>20220</t>
  </si>
  <si>
    <t>阿武町</t>
  </si>
  <si>
    <t>44202</t>
  </si>
  <si>
    <t>畜産農業経営安定緊急対策事業補助金</t>
  </si>
  <si>
    <t>362018</t>
  </si>
  <si>
    <t>東京都清瀬市</t>
  </si>
  <si>
    <t>04404</t>
  </si>
  <si>
    <t>362034</t>
  </si>
  <si>
    <t>大阪府藤井寺市</t>
  </si>
  <si>
    <t>国のR5予備費
（交付限度額⑤）</t>
  </si>
  <si>
    <t>07447</t>
  </si>
  <si>
    <t>島根県美郷町</t>
  </si>
  <si>
    <t>362042</t>
  </si>
  <si>
    <t>37201</t>
  </si>
  <si>
    <t>362051</t>
  </si>
  <si>
    <t>362069</t>
  </si>
  <si>
    <t>京都府京都市</t>
  </si>
  <si>
    <t>阿波市</t>
  </si>
  <si>
    <t>362077</t>
  </si>
  <si>
    <t>美馬市</t>
  </si>
  <si>
    <t>さぬき市</t>
  </si>
  <si>
    <t>363022</t>
  </si>
  <si>
    <t>363413</t>
  </si>
  <si>
    <t>那賀町</t>
  </si>
  <si>
    <t>02411</t>
  </si>
  <si>
    <t>牟岐町</t>
  </si>
  <si>
    <t>美波町</t>
  </si>
  <si>
    <t>10524</t>
  </si>
  <si>
    <t>402117</t>
  </si>
  <si>
    <t>海陽町</t>
  </si>
  <si>
    <t>北島町</t>
  </si>
  <si>
    <t>Ｂ２'
国のR5補正予算分
（交付限度額②）</t>
    <rPh sb="8" eb="10">
      <t>ホセイ</t>
    </rPh>
    <phoneticPr fontId="19"/>
  </si>
  <si>
    <t>364037</t>
  </si>
  <si>
    <t>福島県天栄村</t>
  </si>
  <si>
    <t>藍住町</t>
  </si>
  <si>
    <t>01559</t>
  </si>
  <si>
    <t>443221</t>
  </si>
  <si>
    <t>東京都福生市</t>
  </si>
  <si>
    <t>364045</t>
  </si>
  <si>
    <t>364894</t>
  </si>
  <si>
    <t>高知県佐川町</t>
  </si>
  <si>
    <t>372013</t>
  </si>
  <si>
    <t>高松市</t>
  </si>
  <si>
    <t>坂出市</t>
  </si>
  <si>
    <t>36341</t>
  </si>
  <si>
    <t>372048</t>
  </si>
  <si>
    <t>善通寺市</t>
  </si>
  <si>
    <t>30383</t>
  </si>
  <si>
    <t>372056</t>
  </si>
  <si>
    <t>13123</t>
  </si>
  <si>
    <t>推奨事業</t>
    <rPh sb="0" eb="4">
      <t>スイショウジギョウ</t>
    </rPh>
    <phoneticPr fontId="19"/>
  </si>
  <si>
    <t>01484</t>
  </si>
  <si>
    <t>372064</t>
  </si>
  <si>
    <t>372072</t>
  </si>
  <si>
    <t>372081</t>
  </si>
  <si>
    <t>373249</t>
  </si>
  <si>
    <t>山梨県甲斐市</t>
  </si>
  <si>
    <t>三木町</t>
  </si>
  <si>
    <t>373648</t>
  </si>
  <si>
    <t>南島原市</t>
  </si>
  <si>
    <t>直島町</t>
  </si>
  <si>
    <t>宇多津町</t>
  </si>
  <si>
    <t>綾川町</t>
  </si>
  <si>
    <t>琴平町</t>
  </si>
  <si>
    <t>埼玉県長瀞町</t>
  </si>
  <si>
    <t>大阪府岬町</t>
  </si>
  <si>
    <t>406040</t>
  </si>
  <si>
    <t>382019</t>
  </si>
  <si>
    <t>松山市</t>
  </si>
  <si>
    <t>宇和島市</t>
  </si>
  <si>
    <t>八幡浜市</t>
  </si>
  <si>
    <t>新居浜市</t>
  </si>
  <si>
    <t>382060</t>
  </si>
  <si>
    <t>07303</t>
  </si>
  <si>
    <t>延岡市</t>
  </si>
  <si>
    <t>西条市</t>
  </si>
  <si>
    <t>382078</t>
  </si>
  <si>
    <t>大洲市</t>
  </si>
  <si>
    <t>382132</t>
  </si>
  <si>
    <t>382141</t>
  </si>
  <si>
    <t>和歌山県北山村</t>
  </si>
  <si>
    <t>382159</t>
  </si>
  <si>
    <t>茨城県日立市</t>
  </si>
  <si>
    <t>383562</t>
  </si>
  <si>
    <t>久万高原町</t>
  </si>
  <si>
    <t>事業終期「R6.4以降」を選択している場合に、備考2を入力している。</t>
    <rPh sb="0" eb="4">
      <t>ジギョウシュウキ</t>
    </rPh>
    <rPh sb="13" eb="15">
      <t>センタク</t>
    </rPh>
    <rPh sb="19" eb="21">
      <t>バアイ</t>
    </rPh>
    <rPh sb="23" eb="25">
      <t>ビコウ</t>
    </rPh>
    <rPh sb="27" eb="29">
      <t>ニュウリョク</t>
    </rPh>
    <phoneticPr fontId="19"/>
  </si>
  <si>
    <t>06401</t>
  </si>
  <si>
    <t>内子町</t>
  </si>
  <si>
    <t>上天草市</t>
  </si>
  <si>
    <t>402206</t>
  </si>
  <si>
    <t>伊方町</t>
  </si>
  <si>
    <t>松野町</t>
  </si>
  <si>
    <t>大阪府摂津市</t>
  </si>
  <si>
    <t>高知市</t>
  </si>
  <si>
    <t>392022</t>
  </si>
  <si>
    <t>群馬県東吾妻町</t>
  </si>
  <si>
    <t>霧島市</t>
  </si>
  <si>
    <t>392031</t>
  </si>
  <si>
    <t>33461</t>
  </si>
  <si>
    <t>39211</t>
  </si>
  <si>
    <t>392049</t>
  </si>
  <si>
    <t>須崎市</t>
  </si>
  <si>
    <t>東京都八丈町</t>
  </si>
  <si>
    <t>424111</t>
  </si>
  <si>
    <t>392081</t>
  </si>
  <si>
    <t>熊本県御船町</t>
  </si>
  <si>
    <t>沖縄県</t>
  </si>
  <si>
    <t>392090</t>
  </si>
  <si>
    <t>392103</t>
  </si>
  <si>
    <t>四万十市</t>
  </si>
  <si>
    <t>香南市</t>
  </si>
  <si>
    <t>392120</t>
  </si>
  <si>
    <t>香美市</t>
  </si>
  <si>
    <t>393011</t>
  </si>
  <si>
    <t>大阪府泉大津市</t>
  </si>
  <si>
    <t>奈半利町</t>
  </si>
  <si>
    <t>393045</t>
  </si>
  <si>
    <t>15206</t>
  </si>
  <si>
    <t>43447</t>
  </si>
  <si>
    <t>岡山県備前市</t>
  </si>
  <si>
    <t>馬路村</t>
  </si>
  <si>
    <t>17463</t>
  </si>
  <si>
    <t>02210</t>
  </si>
  <si>
    <t>393070</t>
  </si>
  <si>
    <t>芸西村</t>
  </si>
  <si>
    <t>岐阜県富加町</t>
  </si>
  <si>
    <t>奈良県田原本町</t>
  </si>
  <si>
    <t>01662</t>
  </si>
  <si>
    <t>北海道沼田町</t>
  </si>
  <si>
    <t>393410</t>
  </si>
  <si>
    <t>本山町</t>
  </si>
  <si>
    <t>福島県玉川村</t>
  </si>
  <si>
    <t>04341</t>
  </si>
  <si>
    <t>大豊町</t>
  </si>
  <si>
    <t>03483</t>
  </si>
  <si>
    <t>393631</t>
  </si>
  <si>
    <t>01402</t>
  </si>
  <si>
    <t>福島県浅川町</t>
  </si>
  <si>
    <t>393860</t>
  </si>
  <si>
    <t>472085</t>
  </si>
  <si>
    <t>29000</t>
  </si>
  <si>
    <t>393878</t>
  </si>
  <si>
    <t>04207</t>
  </si>
  <si>
    <t>仁淀川町</t>
  </si>
  <si>
    <t>23230</t>
  </si>
  <si>
    <t>394017</t>
  </si>
  <si>
    <t>五木村</t>
  </si>
  <si>
    <t>中土佐町</t>
  </si>
  <si>
    <t>福島県矢吹町</t>
  </si>
  <si>
    <t>越知町</t>
  </si>
  <si>
    <t>推奨事業・低所得</t>
  </si>
  <si>
    <t>394050</t>
  </si>
  <si>
    <t>13119</t>
  </si>
  <si>
    <t>高知県田野町</t>
  </si>
  <si>
    <t>事業始期_通常</t>
    <rPh sb="0" eb="2">
      <t>ジギョウ</t>
    </rPh>
    <rPh sb="2" eb="4">
      <t>シキ</t>
    </rPh>
    <rPh sb="5" eb="7">
      <t>ツウジョウ</t>
    </rPh>
    <phoneticPr fontId="19"/>
  </si>
  <si>
    <t>日高村</t>
  </si>
  <si>
    <t>394114</t>
  </si>
  <si>
    <t>津野町</t>
  </si>
  <si>
    <t>徳島県小松島市</t>
  </si>
  <si>
    <t>11327</t>
  </si>
  <si>
    <t>北九州市</t>
  </si>
  <si>
    <t>394289</t>
  </si>
  <si>
    <t>黒潮町</t>
  </si>
  <si>
    <t>福岡県</t>
  </si>
  <si>
    <t>402028</t>
  </si>
  <si>
    <t>大牟田市</t>
  </si>
  <si>
    <t>45201</t>
  </si>
  <si>
    <t>204811</t>
  </si>
  <si>
    <t>402044</t>
  </si>
  <si>
    <t>473111</t>
  </si>
  <si>
    <t>飯塚市</t>
  </si>
  <si>
    <t>06403</t>
  </si>
  <si>
    <t>田川市</t>
  </si>
  <si>
    <t>佐賀県江北町</t>
  </si>
  <si>
    <t>01693</t>
  </si>
  <si>
    <t>402079</t>
  </si>
  <si>
    <t>柳川市</t>
  </si>
  <si>
    <t>17407</t>
  </si>
  <si>
    <t>46533</t>
  </si>
  <si>
    <t>福島県磐梯町</t>
  </si>
  <si>
    <t>民間委託の運輸</t>
    <rPh sb="0" eb="2">
      <t>ミンカン</t>
    </rPh>
    <rPh sb="2" eb="4">
      <t>イタク</t>
    </rPh>
    <rPh sb="5" eb="7">
      <t>ウンユ</t>
    </rPh>
    <phoneticPr fontId="19"/>
  </si>
  <si>
    <t>402133</t>
  </si>
  <si>
    <t>茨城県桜川市</t>
  </si>
  <si>
    <t>対象分野に関連しない</t>
  </si>
  <si>
    <t>402141</t>
  </si>
  <si>
    <t>中間市</t>
  </si>
  <si>
    <t>402168</t>
  </si>
  <si>
    <t>454214</t>
  </si>
  <si>
    <t>小郡市</t>
  </si>
  <si>
    <t>28224</t>
  </si>
  <si>
    <t>愛知県豊山町</t>
  </si>
  <si>
    <t>402176</t>
  </si>
  <si>
    <t>春日市</t>
  </si>
  <si>
    <t>402249</t>
  </si>
  <si>
    <t>うきは市</t>
  </si>
  <si>
    <t>402265</t>
  </si>
  <si>
    <t>秋田県仙北市</t>
  </si>
  <si>
    <t>熊本県水俣市</t>
  </si>
  <si>
    <t>嘉麻市</t>
  </si>
  <si>
    <t>402281</t>
  </si>
  <si>
    <t>R5.7</t>
  </si>
  <si>
    <t>朝倉市</t>
  </si>
  <si>
    <t>402290</t>
  </si>
  <si>
    <t>滋賀県愛荘町</t>
  </si>
  <si>
    <t>みやま市</t>
  </si>
  <si>
    <t>湯前町</t>
  </si>
  <si>
    <t>402303</t>
  </si>
  <si>
    <t>01667</t>
  </si>
  <si>
    <t>糸島市</t>
  </si>
  <si>
    <t>和泊町</t>
  </si>
  <si>
    <t>403415</t>
  </si>
  <si>
    <t>宇美町</t>
  </si>
  <si>
    <t>志免町</t>
  </si>
  <si>
    <t>20321</t>
  </si>
  <si>
    <t>北海道占冠村</t>
  </si>
  <si>
    <t>福井県鯖江市</t>
  </si>
  <si>
    <t>須恵町</t>
  </si>
  <si>
    <t>403458</t>
  </si>
  <si>
    <t>新宮町</t>
  </si>
  <si>
    <t>沖縄市</t>
  </si>
  <si>
    <t>403482</t>
  </si>
  <si>
    <t>三重県松阪市</t>
  </si>
  <si>
    <t>10201</t>
  </si>
  <si>
    <t>粕屋町</t>
  </si>
  <si>
    <t>芦屋町</t>
  </si>
  <si>
    <t>403822</t>
  </si>
  <si>
    <t>静岡県河津町</t>
  </si>
  <si>
    <t>403849</t>
  </si>
  <si>
    <t>404012</t>
  </si>
  <si>
    <t>01635</t>
  </si>
  <si>
    <t>404021</t>
  </si>
  <si>
    <t>34214</t>
  </si>
  <si>
    <t>鞍手町</t>
  </si>
  <si>
    <t>⑧地域公共交通・物流や地域観光業等に対する支援</t>
    <rPh sb="1" eb="3">
      <t>チイキ</t>
    </rPh>
    <rPh sb="3" eb="5">
      <t>コウキョウ</t>
    </rPh>
    <rPh sb="5" eb="7">
      <t>コウツウ</t>
    </rPh>
    <rPh sb="8" eb="10">
      <t>ブツリュウ</t>
    </rPh>
    <rPh sb="11" eb="13">
      <t>チイキ</t>
    </rPh>
    <rPh sb="13" eb="15">
      <t>カンコウ</t>
    </rPh>
    <rPh sb="15" eb="16">
      <t>ギョウ</t>
    </rPh>
    <rPh sb="16" eb="17">
      <t>トウ</t>
    </rPh>
    <rPh sb="18" eb="19">
      <t>タイ</t>
    </rPh>
    <rPh sb="21" eb="23">
      <t>シエン</t>
    </rPh>
    <phoneticPr fontId="19"/>
  </si>
  <si>
    <t>404217</t>
  </si>
  <si>
    <t>404471</t>
  </si>
  <si>
    <t>東峰村</t>
  </si>
  <si>
    <t>17386</t>
  </si>
  <si>
    <t>405035</t>
  </si>
  <si>
    <t>大刀洗町</t>
  </si>
  <si>
    <t>40625</t>
  </si>
  <si>
    <t>405221</t>
  </si>
  <si>
    <t>大木町</t>
  </si>
  <si>
    <t>茨城県取手市</t>
  </si>
  <si>
    <t>添田町</t>
  </si>
  <si>
    <t>糸田町</t>
  </si>
  <si>
    <t>406091</t>
  </si>
  <si>
    <t>29201</t>
  </si>
  <si>
    <t>35210</t>
  </si>
  <si>
    <t>那覇市</t>
  </si>
  <si>
    <t>赤村</t>
  </si>
  <si>
    <t>406104</t>
  </si>
  <si>
    <t>406252</t>
  </si>
  <si>
    <t>12205</t>
  </si>
  <si>
    <t>みやこ町</t>
  </si>
  <si>
    <t>千葉県一宮町</t>
  </si>
  <si>
    <t>406422</t>
  </si>
  <si>
    <t>門川町</t>
  </si>
  <si>
    <t>上毛町</t>
  </si>
  <si>
    <t>412015</t>
  </si>
  <si>
    <t>40211</t>
  </si>
  <si>
    <t>佐賀県</t>
  </si>
  <si>
    <t>佐賀市</t>
  </si>
  <si>
    <t>茨城県北茨城市</t>
  </si>
  <si>
    <t>412023</t>
  </si>
  <si>
    <t>唐津市</t>
  </si>
  <si>
    <t>412031</t>
  </si>
  <si>
    <t>43425</t>
  </si>
  <si>
    <t>和歌山県日高町</t>
  </si>
  <si>
    <t>412040</t>
  </si>
  <si>
    <t>多久市</t>
  </si>
  <si>
    <t>対象世帯に対して令和6年3月までに支給を開始する</t>
    <rPh sb="0" eb="2">
      <t>タイショウ</t>
    </rPh>
    <rPh sb="2" eb="4">
      <t>セタイ</t>
    </rPh>
    <rPh sb="5" eb="6">
      <t>タイ</t>
    </rPh>
    <rPh sb="8" eb="10">
      <t>レイワ</t>
    </rPh>
    <rPh sb="11" eb="12">
      <t>ネン</t>
    </rPh>
    <rPh sb="13" eb="14">
      <t>ガツ</t>
    </rPh>
    <rPh sb="17" eb="19">
      <t>シキュウ</t>
    </rPh>
    <rPh sb="20" eb="22">
      <t>カイシ</t>
    </rPh>
    <phoneticPr fontId="19"/>
  </si>
  <si>
    <t>伊万里市</t>
  </si>
  <si>
    <t>412066</t>
  </si>
  <si>
    <t>武雄市</t>
  </si>
  <si>
    <t>27220</t>
  </si>
  <si>
    <t>山梨県南アルプス市</t>
  </si>
  <si>
    <t>鹿島市</t>
  </si>
  <si>
    <t>43442</t>
  </si>
  <si>
    <t>事業の終期が事業の始期より前に設定されていないか</t>
    <rPh sb="6" eb="8">
      <t>ジギョウ</t>
    </rPh>
    <rPh sb="9" eb="11">
      <t>シキ</t>
    </rPh>
    <rPh sb="13" eb="14">
      <t>マエ</t>
    </rPh>
    <rPh sb="15" eb="17">
      <t>セッテイ</t>
    </rPh>
    <phoneticPr fontId="19"/>
  </si>
  <si>
    <t>小城市</t>
  </si>
  <si>
    <t>高知県四万十市</t>
  </si>
  <si>
    <t>413461</t>
  </si>
  <si>
    <t>414239</t>
  </si>
  <si>
    <t>414247</t>
  </si>
  <si>
    <t>422088</t>
  </si>
  <si>
    <t>35502</t>
  </si>
  <si>
    <t>江北町</t>
  </si>
  <si>
    <t>414255</t>
  </si>
  <si>
    <t>414417</t>
  </si>
  <si>
    <t>長崎県</t>
  </si>
  <si>
    <t>20210</t>
  </si>
  <si>
    <t>愛媛県西予市</t>
  </si>
  <si>
    <t>422029</t>
  </si>
  <si>
    <t>島原市</t>
  </si>
  <si>
    <t>諫早市</t>
  </si>
  <si>
    <t>26213</t>
  </si>
  <si>
    <t>Ｂ１</t>
  </si>
  <si>
    <t>大村市</t>
  </si>
  <si>
    <t>16204</t>
  </si>
  <si>
    <t>松浦市</t>
  </si>
  <si>
    <t>対馬市</t>
  </si>
  <si>
    <t>諸塚村</t>
  </si>
  <si>
    <t>422118</t>
  </si>
  <si>
    <t>422126</t>
  </si>
  <si>
    <t>422134</t>
  </si>
  <si>
    <t>423076</t>
  </si>
  <si>
    <t>長与町</t>
  </si>
  <si>
    <t>25210</t>
  </si>
  <si>
    <t>423084</t>
  </si>
  <si>
    <t>444618</t>
  </si>
  <si>
    <t>時津町</t>
  </si>
  <si>
    <t>423211</t>
  </si>
  <si>
    <t>川棚町</t>
  </si>
  <si>
    <t>新潟県長岡市</t>
  </si>
  <si>
    <t>国のR5予備費
（交付限度額●）
（住民税均等割のみ課税世帯分）</t>
    <rPh sb="4" eb="7">
      <t>ヨビヒ</t>
    </rPh>
    <phoneticPr fontId="19"/>
  </si>
  <si>
    <t>433691</t>
  </si>
  <si>
    <t>423238</t>
  </si>
  <si>
    <t>波佐見町</t>
  </si>
  <si>
    <t>07405</t>
  </si>
  <si>
    <t>01346</t>
  </si>
  <si>
    <t>豊見城市</t>
  </si>
  <si>
    <t>小値賀町</t>
  </si>
  <si>
    <t>佐々町</t>
  </si>
  <si>
    <t>新上五島町</t>
  </si>
  <si>
    <t>熊本県湯前町</t>
  </si>
  <si>
    <t>一体支援</t>
    <rPh sb="2" eb="4">
      <t>シエン</t>
    </rPh>
    <phoneticPr fontId="19"/>
  </si>
  <si>
    <t>442054</t>
  </si>
  <si>
    <t>431001</t>
  </si>
  <si>
    <t>熊本県</t>
  </si>
  <si>
    <t>432024</t>
  </si>
  <si>
    <t>01427</t>
  </si>
  <si>
    <t>八代市</t>
  </si>
  <si>
    <t>432032</t>
  </si>
  <si>
    <t>人吉市</t>
  </si>
  <si>
    <t>茨城県土浦市</t>
  </si>
  <si>
    <t>奈良県大和高田市</t>
  </si>
  <si>
    <t>432067</t>
  </si>
  <si>
    <t>鹿児島県肝付町</t>
  </si>
  <si>
    <t>01225</t>
  </si>
  <si>
    <t>玉名市</t>
  </si>
  <si>
    <t>長野県小諸市</t>
  </si>
  <si>
    <t>432083</t>
  </si>
  <si>
    <t>40219</t>
  </si>
  <si>
    <t>04581</t>
  </si>
  <si>
    <t>21401</t>
  </si>
  <si>
    <t>432105</t>
  </si>
  <si>
    <t>菊池市</t>
  </si>
  <si>
    <t>432113</t>
  </si>
  <si>
    <t>宇土市</t>
  </si>
  <si>
    <t>24203</t>
  </si>
  <si>
    <t>432121</t>
  </si>
  <si>
    <t>宇城市</t>
  </si>
  <si>
    <t>02362</t>
  </si>
  <si>
    <t>432156</t>
  </si>
  <si>
    <t>天草市</t>
  </si>
  <si>
    <t>16206</t>
  </si>
  <si>
    <t>34545</t>
  </si>
  <si>
    <t>432164</t>
  </si>
  <si>
    <t>玉東町</t>
  </si>
  <si>
    <t>434043</t>
  </si>
  <si>
    <t>菊陽町</t>
  </si>
  <si>
    <t>434230</t>
  </si>
  <si>
    <t>434256</t>
  </si>
  <si>
    <t>産山村</t>
  </si>
  <si>
    <t>434329</t>
  </si>
  <si>
    <t>07211</t>
  </si>
  <si>
    <t>434418</t>
  </si>
  <si>
    <t>御船町</t>
  </si>
  <si>
    <t>長野県下諏訪町</t>
  </si>
  <si>
    <t>434825</t>
  </si>
  <si>
    <t>芦北町</t>
  </si>
  <si>
    <t>津奈木町</t>
  </si>
  <si>
    <t>多良木町</t>
  </si>
  <si>
    <t>岩手県紫波町</t>
  </si>
  <si>
    <t>06210</t>
  </si>
  <si>
    <t>01431</t>
  </si>
  <si>
    <t>435104</t>
  </si>
  <si>
    <t>21507</t>
  </si>
  <si>
    <t>03485</t>
  </si>
  <si>
    <t>嘉手納町</t>
  </si>
  <si>
    <t>相良村</t>
  </si>
  <si>
    <t>36368</t>
  </si>
  <si>
    <t>435112</t>
  </si>
  <si>
    <t>学用品費・実験資材等</t>
    <rPh sb="0" eb="3">
      <t>ガクヨウヒン</t>
    </rPh>
    <rPh sb="3" eb="4">
      <t>ヒ</t>
    </rPh>
    <rPh sb="5" eb="7">
      <t>ジッケン</t>
    </rPh>
    <rPh sb="7" eb="9">
      <t>シザイ</t>
    </rPh>
    <rPh sb="9" eb="10">
      <t>トウ</t>
    </rPh>
    <phoneticPr fontId="19"/>
  </si>
  <si>
    <t>435139</t>
  </si>
  <si>
    <t>球磨村</t>
  </si>
  <si>
    <t>435147</t>
  </si>
  <si>
    <t>435317</t>
  </si>
  <si>
    <t>442011</t>
  </si>
  <si>
    <t>別府市</t>
  </si>
  <si>
    <t>442038</t>
  </si>
  <si>
    <t>中津市</t>
  </si>
  <si>
    <t>日田市</t>
  </si>
  <si>
    <t>01585</t>
  </si>
  <si>
    <t>千葉県富津市</t>
  </si>
  <si>
    <t>442062</t>
  </si>
  <si>
    <t>千葉県館山市</t>
  </si>
  <si>
    <t>臼杵市</t>
  </si>
  <si>
    <t>442097</t>
  </si>
  <si>
    <t>単に活用の検討を依頼するもの</t>
    <rPh sb="0" eb="1">
      <t>タン</t>
    </rPh>
    <rPh sb="2" eb="4">
      <t>カツヨウ</t>
    </rPh>
    <rPh sb="5" eb="7">
      <t>ケントウ</t>
    </rPh>
    <rPh sb="8" eb="10">
      <t>イライ</t>
    </rPh>
    <phoneticPr fontId="19"/>
  </si>
  <si>
    <t>豊後高田市</t>
  </si>
  <si>
    <t>442101</t>
  </si>
  <si>
    <t>23211</t>
  </si>
  <si>
    <t>442119</t>
  </si>
  <si>
    <t>01471</t>
  </si>
  <si>
    <t>宇佐市</t>
  </si>
  <si>
    <t>06211</t>
  </si>
  <si>
    <t>442135</t>
  </si>
  <si>
    <t>04202</t>
  </si>
  <si>
    <t>秋田県藤里町</t>
  </si>
  <si>
    <t>由布市</t>
  </si>
  <si>
    <t>442143</t>
  </si>
  <si>
    <t>国東市</t>
  </si>
  <si>
    <t>姫島村</t>
  </si>
  <si>
    <t>24443</t>
  </si>
  <si>
    <t>443417</t>
  </si>
  <si>
    <t>32206</t>
  </si>
  <si>
    <t>11341</t>
  </si>
  <si>
    <t>九重町</t>
  </si>
  <si>
    <t>沖縄県糸満市</t>
  </si>
  <si>
    <t>452041</t>
  </si>
  <si>
    <t>日南市</t>
  </si>
  <si>
    <t>曽於市</t>
  </si>
  <si>
    <t>452068</t>
  </si>
  <si>
    <t>452076</t>
  </si>
  <si>
    <t>大阪府吹田市</t>
  </si>
  <si>
    <t>串間市</t>
  </si>
  <si>
    <t>473154</t>
  </si>
  <si>
    <t>長野県山ノ内町</t>
  </si>
  <si>
    <t>452084</t>
  </si>
  <si>
    <t>西都市</t>
  </si>
  <si>
    <t>452092</t>
  </si>
  <si>
    <t>44206</t>
  </si>
  <si>
    <t>静岡県静岡市</t>
  </si>
  <si>
    <t>えびの市</t>
  </si>
  <si>
    <t>453412</t>
  </si>
  <si>
    <t>三股町</t>
  </si>
  <si>
    <t>07547</t>
  </si>
  <si>
    <t>綾町</t>
  </si>
  <si>
    <t>27366</t>
  </si>
  <si>
    <t>454010</t>
  </si>
  <si>
    <t>山形県鮭川村</t>
  </si>
  <si>
    <t>高鍋町</t>
  </si>
  <si>
    <t>01636</t>
  </si>
  <si>
    <t>白岡市</t>
    <rPh sb="0" eb="2">
      <t>シラオカ</t>
    </rPh>
    <rPh sb="2" eb="3">
      <t>シ</t>
    </rPh>
    <phoneticPr fontId="44"/>
  </si>
  <si>
    <t>静岡県東伊豆町</t>
  </si>
  <si>
    <t>454028</t>
  </si>
  <si>
    <t>454036</t>
  </si>
  <si>
    <t>都農町</t>
  </si>
  <si>
    <t>44462</t>
  </si>
  <si>
    <t>454303</t>
  </si>
  <si>
    <t>日之影町</t>
  </si>
  <si>
    <t>岩手県住田町</t>
  </si>
  <si>
    <t>01423</t>
  </si>
  <si>
    <t>五ヶ瀬町</t>
  </si>
  <si>
    <t>462012</t>
  </si>
  <si>
    <t>鹿児島県</t>
  </si>
  <si>
    <t>鹿屋市</t>
  </si>
  <si>
    <t>462080</t>
  </si>
  <si>
    <t>21604</t>
  </si>
  <si>
    <t>462101</t>
  </si>
  <si>
    <t>462136</t>
  </si>
  <si>
    <t>千葉県東庄町</t>
  </si>
  <si>
    <t>垂水市</t>
  </si>
  <si>
    <t>東京都国分寺市</t>
  </si>
  <si>
    <t>日置市</t>
  </si>
  <si>
    <t>462209</t>
  </si>
  <si>
    <t>07208</t>
  </si>
  <si>
    <t>南さつま市</t>
  </si>
  <si>
    <t>30344</t>
  </si>
  <si>
    <t>462217</t>
  </si>
  <si>
    <t>青森県田舎館村</t>
  </si>
  <si>
    <t>志布志市</t>
  </si>
  <si>
    <t>01218</t>
  </si>
  <si>
    <t>462233</t>
  </si>
  <si>
    <t>南九州市</t>
  </si>
  <si>
    <t>今回配分予定額
国のR5補正予算分（低所得世帯支援枠分）　事務費　交付限度額③</t>
    <rPh sb="0" eb="2">
      <t>コンカイ</t>
    </rPh>
    <rPh sb="2" eb="4">
      <t>ハイブン</t>
    </rPh>
    <rPh sb="4" eb="6">
      <t>ヨテイ</t>
    </rPh>
    <rPh sb="6" eb="7">
      <t>ガク</t>
    </rPh>
    <rPh sb="29" eb="31">
      <t>ジム</t>
    </rPh>
    <rPh sb="31" eb="32">
      <t>ヒ</t>
    </rPh>
    <phoneticPr fontId="19"/>
  </si>
  <si>
    <t>伊佐市</t>
  </si>
  <si>
    <t>福岡県上毛町</t>
  </si>
  <si>
    <t>三島村</t>
  </si>
  <si>
    <t>463043</t>
  </si>
  <si>
    <t>団体コード</t>
    <rPh sb="0" eb="2">
      <t>ダンタイ</t>
    </rPh>
    <phoneticPr fontId="44"/>
  </si>
  <si>
    <t>十島村</t>
  </si>
  <si>
    <t>463922</t>
  </si>
  <si>
    <t>08228</t>
  </si>
  <si>
    <t>464040</t>
  </si>
  <si>
    <t>広島県坂町</t>
  </si>
  <si>
    <t>464520</t>
  </si>
  <si>
    <t>①物価高騰の影響が長期化する中にあって原油価格高騰の影響を特に受けている畜産農家に対し、飼養する家畜の頭羽数に応じて支援金を給付し、地元畜産農家の事業継続の下支えをすることを目的とする。
②保有する畜種別に飼料高騰の額を算定
　　牛：1頭あたり11,600円
　　鶏：100羽あたり6,900円
③事業費3,639,400円
(内訳)牛：284頭×11,600円＝3,294,400円
　　　　鶏：5,000羽×69円＝345,000円
④町内の畜産農家</t>
  </si>
  <si>
    <t>464821</t>
  </si>
  <si>
    <t>03203</t>
  </si>
  <si>
    <t>東串良町</t>
  </si>
  <si>
    <t>03503</t>
  </si>
  <si>
    <t>南大隅町</t>
  </si>
  <si>
    <t>44209</t>
  </si>
  <si>
    <t>肝付町</t>
  </si>
  <si>
    <t>04215</t>
  </si>
  <si>
    <t>47358</t>
  </si>
  <si>
    <t>465020</t>
  </si>
  <si>
    <t>南種子町</t>
  </si>
  <si>
    <t>465232</t>
  </si>
  <si>
    <t>大和村</t>
  </si>
  <si>
    <t>21207</t>
  </si>
  <si>
    <t>46216</t>
  </si>
  <si>
    <t>465241</t>
  </si>
  <si>
    <t>宇検村</t>
  </si>
  <si>
    <t>465275</t>
  </si>
  <si>
    <t>龍郷町</t>
  </si>
  <si>
    <t>喜界町</t>
  </si>
  <si>
    <t>465305</t>
  </si>
  <si>
    <t>東京都立川市</t>
  </si>
  <si>
    <t>徳之島町</t>
  </si>
  <si>
    <t>465313</t>
  </si>
  <si>
    <t>26463</t>
  </si>
  <si>
    <t>465321</t>
  </si>
  <si>
    <t>個人を対象とした給付金等</t>
  </si>
  <si>
    <t>伊仙町</t>
  </si>
  <si>
    <t>三重県朝日町</t>
  </si>
  <si>
    <t>465330</t>
  </si>
  <si>
    <t>埼玉県久喜市</t>
  </si>
  <si>
    <t>03461</t>
  </si>
  <si>
    <t>沖縄県石垣市</t>
  </si>
  <si>
    <t>知名町</t>
  </si>
  <si>
    <t>465356</t>
  </si>
  <si>
    <t>福岡県大刀洗町</t>
  </si>
  <si>
    <t>472018</t>
  </si>
  <si>
    <t>472051</t>
  </si>
  <si>
    <t>青森県野辺地町</t>
  </si>
  <si>
    <t>石垣市</t>
  </si>
  <si>
    <t>名護市</t>
  </si>
  <si>
    <t>472131</t>
  </si>
  <si>
    <t>473022</t>
  </si>
  <si>
    <t>大宜味村</t>
  </si>
  <si>
    <t>今帰仁村</t>
  </si>
  <si>
    <t>岡山県玉野市</t>
  </si>
  <si>
    <t>02307</t>
  </si>
  <si>
    <t>恩納村</t>
  </si>
  <si>
    <t>473146</t>
  </si>
  <si>
    <t>金武町</t>
  </si>
  <si>
    <t>45209</t>
  </si>
  <si>
    <t>10522</t>
  </si>
  <si>
    <t>473243</t>
  </si>
  <si>
    <t>01648</t>
  </si>
  <si>
    <t>読谷村</t>
  </si>
  <si>
    <t>兵庫県加古川市</t>
  </si>
  <si>
    <t>473260</t>
  </si>
  <si>
    <t>473278</t>
  </si>
  <si>
    <t>38201</t>
  </si>
  <si>
    <t>中城村</t>
  </si>
  <si>
    <t>473294</t>
  </si>
  <si>
    <t>西原町</t>
  </si>
  <si>
    <t>473481</t>
  </si>
  <si>
    <t>473502</t>
  </si>
  <si>
    <t>群馬県富岡市</t>
  </si>
  <si>
    <t>473553</t>
  </si>
  <si>
    <t>02209</t>
  </si>
  <si>
    <t>福島県川俣町</t>
  </si>
  <si>
    <t>熊本県球磨村</t>
  </si>
  <si>
    <t>01519</t>
  </si>
  <si>
    <t>渡名喜村</t>
  </si>
  <si>
    <t>473596</t>
  </si>
  <si>
    <t>伊平屋村</t>
  </si>
  <si>
    <t>473600</t>
  </si>
  <si>
    <t>伊是名村</t>
  </si>
  <si>
    <t>473618</t>
  </si>
  <si>
    <t>久米島町</t>
  </si>
  <si>
    <t>473626</t>
  </si>
  <si>
    <t>八重瀬町</t>
  </si>
  <si>
    <t>香川県観音寺市</t>
  </si>
  <si>
    <t>多良間村</t>
  </si>
  <si>
    <t>473821</t>
  </si>
  <si>
    <t>01100</t>
  </si>
  <si>
    <t>01202</t>
  </si>
  <si>
    <t>01203</t>
  </si>
  <si>
    <t>01206</t>
  </si>
  <si>
    <t>01207</t>
  </si>
  <si>
    <t>26000</t>
  </si>
  <si>
    <t>01208</t>
  </si>
  <si>
    <t>01215</t>
  </si>
  <si>
    <t>08210</t>
  </si>
  <si>
    <t>01219</t>
  </si>
  <si>
    <t>01223</t>
  </si>
  <si>
    <t>01226</t>
  </si>
  <si>
    <t>01227</t>
  </si>
  <si>
    <t>01231</t>
  </si>
  <si>
    <t>東京都中野区</t>
  </si>
  <si>
    <t>01235</t>
  </si>
  <si>
    <t>01303</t>
  </si>
  <si>
    <t>長野県喬木村</t>
  </si>
  <si>
    <t>徳島県徳島市</t>
  </si>
  <si>
    <t>01331</t>
  </si>
  <si>
    <t>29386</t>
  </si>
  <si>
    <t>01334</t>
  </si>
  <si>
    <t>29208</t>
  </si>
  <si>
    <t>－</t>
  </si>
  <si>
    <t>01337</t>
  </si>
  <si>
    <t>岐阜県垂井町</t>
  </si>
  <si>
    <t>01343</t>
  </si>
  <si>
    <t>01347</t>
  </si>
  <si>
    <t>自治体名、担当者、連絡先、既配分額、交付限度額等必要事項が記入されているか</t>
    <rPh sb="0" eb="3">
      <t>ジチタイ</t>
    </rPh>
    <rPh sb="3" eb="4">
      <t>メイ</t>
    </rPh>
    <rPh sb="5" eb="8">
      <t>タントウシャ</t>
    </rPh>
    <rPh sb="9" eb="12">
      <t>レンラクサキ</t>
    </rPh>
    <phoneticPr fontId="19"/>
  </si>
  <si>
    <t>01361</t>
  </si>
  <si>
    <t>鹿児島県与論町</t>
  </si>
  <si>
    <t>01362</t>
  </si>
  <si>
    <t>青森県鶴田町</t>
  </si>
  <si>
    <t>長野県飯綱町</t>
  </si>
  <si>
    <t>01364</t>
  </si>
  <si>
    <t>01370</t>
  </si>
  <si>
    <t>22210</t>
  </si>
  <si>
    <t>07561</t>
  </si>
  <si>
    <t>01371</t>
  </si>
  <si>
    <t>埼玉県本庄市</t>
  </si>
  <si>
    <t>長崎県大村市</t>
  </si>
  <si>
    <t>11363</t>
  </si>
  <si>
    <t>01394</t>
  </si>
  <si>
    <t>01395</t>
  </si>
  <si>
    <t>長野県栄村</t>
  </si>
  <si>
    <t>08227</t>
  </si>
  <si>
    <t>01397</t>
  </si>
  <si>
    <t>福岡県朝倉市</t>
  </si>
  <si>
    <t>01399</t>
  </si>
  <si>
    <t>東京都瑞穂町</t>
  </si>
  <si>
    <t>01406</t>
  </si>
  <si>
    <t>01407</t>
  </si>
  <si>
    <t>01408</t>
  </si>
  <si>
    <t>01428</t>
  </si>
  <si>
    <t>01581</t>
  </si>
  <si>
    <t>01430</t>
  </si>
  <si>
    <t>熊本県上天草市</t>
  </si>
  <si>
    <t>01437</t>
  </si>
  <si>
    <t>01438</t>
  </si>
  <si>
    <t>北海道大樹町</t>
  </si>
  <si>
    <t>01452</t>
  </si>
  <si>
    <t>06323</t>
  </si>
  <si>
    <t>26344</t>
  </si>
  <si>
    <t>01453</t>
  </si>
  <si>
    <t>01455</t>
  </si>
  <si>
    <t>01456</t>
  </si>
  <si>
    <t>東京都奥多摩町</t>
  </si>
  <si>
    <t>01457</t>
  </si>
  <si>
    <t>02323</t>
  </si>
  <si>
    <t>01459</t>
  </si>
  <si>
    <t>16323</t>
  </si>
  <si>
    <t>熊本県玉東町</t>
  </si>
  <si>
    <t>01461</t>
  </si>
  <si>
    <t>鹿児島県長島町</t>
  </si>
  <si>
    <t>01462</t>
  </si>
  <si>
    <t>01464</t>
  </si>
  <si>
    <t>01468</t>
  </si>
  <si>
    <t>01472</t>
  </si>
  <si>
    <t>02204</t>
  </si>
  <si>
    <t>01481</t>
  </si>
  <si>
    <t>01483</t>
  </si>
  <si>
    <t>愛媛県内子町</t>
  </si>
  <si>
    <t>01485</t>
  </si>
  <si>
    <t>秋田県小坂町</t>
  </si>
  <si>
    <t>02321</t>
  </si>
  <si>
    <t>01513</t>
  </si>
  <si>
    <t>01516</t>
  </si>
  <si>
    <t>01517</t>
  </si>
  <si>
    <t>01520</t>
  </si>
  <si>
    <t>01543</t>
  </si>
  <si>
    <t>11242</t>
  </si>
  <si>
    <t>01546</t>
  </si>
  <si>
    <t>東京都狛江市</t>
  </si>
  <si>
    <t>01555</t>
  </si>
  <si>
    <t>千葉県鋸南町</t>
  </si>
  <si>
    <t>01563</t>
  </si>
  <si>
    <t>01564</t>
  </si>
  <si>
    <t>01571</t>
  </si>
  <si>
    <t>山口県下関市</t>
  </si>
  <si>
    <t>01575</t>
  </si>
  <si>
    <t>01601</t>
  </si>
  <si>
    <t>枠_分岐</t>
    <rPh sb="0" eb="1">
      <t>ワク</t>
    </rPh>
    <rPh sb="2" eb="4">
      <t>ブンキ</t>
    </rPh>
    <phoneticPr fontId="19"/>
  </si>
  <si>
    <t>01604</t>
  </si>
  <si>
    <t>37324</t>
  </si>
  <si>
    <t>01608</t>
  </si>
  <si>
    <t>01609</t>
  </si>
  <si>
    <t>01631</t>
  </si>
  <si>
    <t>静岡県掛川市</t>
  </si>
  <si>
    <t>愛知県新城市</t>
  </si>
  <si>
    <t>34208</t>
  </si>
  <si>
    <t>01634</t>
  </si>
  <si>
    <t>29212</t>
  </si>
  <si>
    <t>01643</t>
  </si>
  <si>
    <t>青森県むつ市</t>
  </si>
  <si>
    <t>01644</t>
  </si>
  <si>
    <t>東京都新宿区</t>
  </si>
  <si>
    <t>01649</t>
  </si>
  <si>
    <t>01661</t>
  </si>
  <si>
    <t>01663</t>
  </si>
  <si>
    <t>01665</t>
  </si>
  <si>
    <t>01691</t>
  </si>
  <si>
    <t>01694</t>
  </si>
  <si>
    <t>熊本県長洲町</t>
  </si>
  <si>
    <t>02202</t>
  </si>
  <si>
    <t>02203</t>
  </si>
  <si>
    <t>02208</t>
  </si>
  <si>
    <t>国のR5補正予算分（推奨事業メニュー分）　交付限度額①</t>
    <rPh sb="10" eb="12">
      <t>スイショウ</t>
    </rPh>
    <rPh sb="12" eb="14">
      <t>ジギョウ</t>
    </rPh>
    <rPh sb="18" eb="19">
      <t>ブン</t>
    </rPh>
    <phoneticPr fontId="19"/>
  </si>
  <si>
    <t>02304</t>
  </si>
  <si>
    <t>02343</t>
  </si>
  <si>
    <t>02361</t>
  </si>
  <si>
    <t>02381</t>
  </si>
  <si>
    <t>02387</t>
  </si>
  <si>
    <t>02401</t>
  </si>
  <si>
    <t>02402</t>
  </si>
  <si>
    <t>奈良県上牧町</t>
  </si>
  <si>
    <t>02406</t>
  </si>
  <si>
    <t>02408</t>
  </si>
  <si>
    <t>02412</t>
  </si>
  <si>
    <t>13201</t>
  </si>
  <si>
    <t>02425</t>
  </si>
  <si>
    <t>02426</t>
  </si>
  <si>
    <t>02442</t>
  </si>
  <si>
    <t>03205</t>
  </si>
  <si>
    <t>03207</t>
  </si>
  <si>
    <t>山梨県富士吉田市</t>
  </si>
  <si>
    <t>03213</t>
  </si>
  <si>
    <t>03215</t>
  </si>
  <si>
    <t>長崎県対馬市</t>
  </si>
  <si>
    <t>03302</t>
  </si>
  <si>
    <t>鳥取県日野町</t>
  </si>
  <si>
    <t>03321</t>
  </si>
  <si>
    <t>03366</t>
  </si>
  <si>
    <t>03381</t>
  </si>
  <si>
    <t>03402</t>
  </si>
  <si>
    <t>03441</t>
  </si>
  <si>
    <t>03501</t>
  </si>
  <si>
    <t>03506</t>
  </si>
  <si>
    <t>03507</t>
  </si>
  <si>
    <t>03524</t>
  </si>
  <si>
    <t>43513</t>
  </si>
  <si>
    <t>石川県野々市市</t>
  </si>
  <si>
    <t>04203</t>
  </si>
  <si>
    <t>宮城県角田市</t>
  </si>
  <si>
    <t>04206</t>
  </si>
  <si>
    <t>山形県米沢市</t>
  </si>
  <si>
    <t>茨城県河内町</t>
  </si>
  <si>
    <t>04208</t>
  </si>
  <si>
    <t>04209</t>
  </si>
  <si>
    <t>04212</t>
  </si>
  <si>
    <t>04213</t>
  </si>
  <si>
    <t>04216</t>
  </si>
  <si>
    <t>04321</t>
  </si>
  <si>
    <t>13108</t>
  </si>
  <si>
    <t>46527</t>
  </si>
  <si>
    <t>04322</t>
  </si>
  <si>
    <t>02000</t>
  </si>
  <si>
    <t>04362</t>
  </si>
  <si>
    <t>東京都調布市</t>
  </si>
  <si>
    <t>04406</t>
  </si>
  <si>
    <t>05206</t>
  </si>
  <si>
    <t>05209</t>
  </si>
  <si>
    <t>05210</t>
  </si>
  <si>
    <t>05211</t>
  </si>
  <si>
    <t>05212</t>
  </si>
  <si>
    <t>05213</t>
  </si>
  <si>
    <t>05215</t>
  </si>
  <si>
    <t>05303</t>
  </si>
  <si>
    <t>埼玉県伊奈町</t>
  </si>
  <si>
    <t>05349</t>
  </si>
  <si>
    <t>05361</t>
  </si>
  <si>
    <t>05363</t>
  </si>
  <si>
    <t>05463</t>
  </si>
  <si>
    <t>05464</t>
  </si>
  <si>
    <t>27221</t>
  </si>
  <si>
    <t>06202</t>
  </si>
  <si>
    <t>06205</t>
  </si>
  <si>
    <t>20583</t>
  </si>
  <si>
    <t>06208</t>
  </si>
  <si>
    <t>大阪府守口市</t>
  </si>
  <si>
    <t>06212</t>
  </si>
  <si>
    <t>06302</t>
  </si>
  <si>
    <t>12222</t>
  </si>
  <si>
    <t>福井県越前町</t>
  </si>
  <si>
    <t>06321</t>
  </si>
  <si>
    <t>06322</t>
  </si>
  <si>
    <t>06324</t>
  </si>
  <si>
    <t>06341</t>
  </si>
  <si>
    <t>06366</t>
  </si>
  <si>
    <t>38402</t>
  </si>
  <si>
    <t>熊本県多良木町</t>
  </si>
  <si>
    <t>06402</t>
  </si>
  <si>
    <t>北海道本別町</t>
  </si>
  <si>
    <t>06426</t>
  </si>
  <si>
    <t>09384</t>
  </si>
  <si>
    <t>07202</t>
  </si>
  <si>
    <t>ホームページ</t>
  </si>
  <si>
    <t>07205</t>
  </si>
  <si>
    <t>07210</t>
  </si>
  <si>
    <t>07212</t>
  </si>
  <si>
    <t>46221</t>
  </si>
  <si>
    <t>07308</t>
  </si>
  <si>
    <t>埼玉県深谷市</t>
  </si>
  <si>
    <t>07322</t>
  </si>
  <si>
    <t>07344</t>
  </si>
  <si>
    <t>山形県大江町</t>
  </si>
  <si>
    <t>07362</t>
  </si>
  <si>
    <t>東京都墨田区</t>
  </si>
  <si>
    <t>富山県南砺市</t>
  </si>
  <si>
    <t>07364</t>
  </si>
  <si>
    <t>09344</t>
  </si>
  <si>
    <t>07367</t>
  </si>
  <si>
    <t>45441</t>
  </si>
  <si>
    <t>07368</t>
  </si>
  <si>
    <t>07422</t>
  </si>
  <si>
    <t>07444</t>
  </si>
  <si>
    <t>07446</t>
  </si>
  <si>
    <t>茨城県笠間市</t>
  </si>
  <si>
    <t>07461</t>
  </si>
  <si>
    <t>07466</t>
  </si>
  <si>
    <t>07484</t>
  </si>
  <si>
    <t>R5_予備</t>
  </si>
  <si>
    <t>07502</t>
  </si>
  <si>
    <t>07505</t>
  </si>
  <si>
    <t>北海道厚真町</t>
  </si>
  <si>
    <t>07546</t>
  </si>
  <si>
    <t>20382</t>
  </si>
  <si>
    <t>07548</t>
  </si>
  <si>
    <t>42211</t>
  </si>
  <si>
    <t>07564</t>
  </si>
  <si>
    <t>08201</t>
  </si>
  <si>
    <t>10344</t>
  </si>
  <si>
    <r>
      <rPr>
        <strike/>
        <sz val="14"/>
        <color theme="1"/>
        <rFont val="ＭＳ Ｐゴシック"/>
      </rPr>
      <t>別表２（住民税均等割のみ課税世帯）が正しく入力されている</t>
    </r>
    <r>
      <rPr>
        <sz val="14"/>
        <color theme="1"/>
        <rFont val="ＭＳ Ｐゴシック"/>
      </rPr>
      <t xml:space="preserve">
(事業の終期が令和6年3月を超えることが見込まれる場合、その事情を記載している)</t>
    </r>
    <rPh sb="18" eb="19">
      <t>タダ</t>
    </rPh>
    <rPh sb="21" eb="23">
      <t>ニュウリョク</t>
    </rPh>
    <phoneticPr fontId="19"/>
  </si>
  <si>
    <t>08202</t>
  </si>
  <si>
    <t>08207</t>
  </si>
  <si>
    <t>08217</t>
  </si>
  <si>
    <t>08219</t>
  </si>
  <si>
    <t>17384</t>
  </si>
  <si>
    <t>08221</t>
  </si>
  <si>
    <t>15307</t>
  </si>
  <si>
    <t>08222</t>
  </si>
  <si>
    <t>08223</t>
  </si>
  <si>
    <t>奈良県大淀町</t>
  </si>
  <si>
    <t>08226</t>
  </si>
  <si>
    <t>08230</t>
  </si>
  <si>
    <t>08231</t>
  </si>
  <si>
    <t>08233</t>
  </si>
  <si>
    <t>兵庫県福崎町</t>
  </si>
  <si>
    <t>08234</t>
  </si>
  <si>
    <t>08302</t>
  </si>
  <si>
    <t>08310</t>
  </si>
  <si>
    <t>08341</t>
  </si>
  <si>
    <t>推奨・一体</t>
    <rPh sb="0" eb="2">
      <t>スイショウ</t>
    </rPh>
    <phoneticPr fontId="19"/>
  </si>
  <si>
    <t>08447</t>
  </si>
  <si>
    <t>子ども加算給付</t>
    <rPh sb="0" eb="1">
      <t>コ</t>
    </rPh>
    <rPh sb="3" eb="5">
      <t>カサン</t>
    </rPh>
    <rPh sb="5" eb="7">
      <t>キュウフ</t>
    </rPh>
    <phoneticPr fontId="19"/>
  </si>
  <si>
    <t>08546</t>
  </si>
  <si>
    <t>09202</t>
  </si>
  <si>
    <t>09203</t>
  </si>
  <si>
    <t>09204</t>
  </si>
  <si>
    <t>13228</t>
  </si>
  <si>
    <t>09206</t>
  </si>
  <si>
    <t>09209</t>
  </si>
  <si>
    <t>09210</t>
  </si>
  <si>
    <t>長崎県佐世保市</t>
  </si>
  <si>
    <t>09211</t>
  </si>
  <si>
    <t>09216</t>
  </si>
  <si>
    <t>112461</t>
  </si>
  <si>
    <t>①物価高騰が続く中、物価高騰対応事業として、全世帯に対し利用可能なクーポン券を配布することで、物価高騰の影響を受けている家計負担の軽減を図り町民生活を支援するとともに、町内の消費拡大を図ることで、住民と同様に原料費の調達価格の高騰の影響を受けている町内事業者を支援する。
②住民1人当たり10枚（1,000円毎に1枚使用できる500円クーポン券）
③事業費　85,326,000円（うちコロナ臨交金対象：59,000千円、物価交付金　26,326千円）
（内訳）
・クーポン16,000人×500円×10枚＝80,000,000円
・会計年度任用職員報酬　　146,000円
・会計年度任用職員費用弁償　　5,000円
・クーポン・ステッカー・チラシ・送付用封筒印刷費　2,417,000円
・郵送料　1,958,000円
・換金業務委託料　　800,000円
④町民</t>
  </si>
  <si>
    <t>09361</t>
  </si>
  <si>
    <t>09364</t>
  </si>
  <si>
    <t>北海道砂川市</t>
  </si>
  <si>
    <t>09411</t>
  </si>
  <si>
    <t>10209</t>
  </si>
  <si>
    <t>10212</t>
  </si>
  <si>
    <t>10366</t>
  </si>
  <si>
    <t>10367</t>
  </si>
  <si>
    <t>東京都大田区</t>
  </si>
  <si>
    <t>10382</t>
  </si>
  <si>
    <t>45404</t>
  </si>
  <si>
    <t>10383</t>
  </si>
  <si>
    <t>神奈川県真鶴町</t>
  </si>
  <si>
    <t>10425</t>
  </si>
  <si>
    <t>10444</t>
  </si>
  <si>
    <t>10449</t>
  </si>
  <si>
    <t>11201</t>
  </si>
  <si>
    <t>11202</t>
  </si>
  <si>
    <t>秋田県鹿角市</t>
  </si>
  <si>
    <t>千葉県佐倉市</t>
  </si>
  <si>
    <t>11208</t>
  </si>
  <si>
    <t>11209</t>
  </si>
  <si>
    <t>11210</t>
  </si>
  <si>
    <t>11215</t>
  </si>
  <si>
    <t>14150</t>
  </si>
  <si>
    <t>23228</t>
  </si>
  <si>
    <t>11217</t>
  </si>
  <si>
    <t>埼玉県鶴ヶ島市</t>
  </si>
  <si>
    <t>11219</t>
  </si>
  <si>
    <t>11223</t>
  </si>
  <si>
    <t>440001</t>
  </si>
  <si>
    <t>11228</t>
  </si>
  <si>
    <t>13229</t>
  </si>
  <si>
    <t>11229</t>
  </si>
  <si>
    <t>11231</t>
  </si>
  <si>
    <t>11232</t>
  </si>
  <si>
    <t>北海道津別町</t>
  </si>
  <si>
    <t>11233</t>
  </si>
  <si>
    <t>長野県池田町</t>
  </si>
  <si>
    <t>枠_推奨</t>
  </si>
  <si>
    <t>11239</t>
  </si>
  <si>
    <t>11240</t>
  </si>
  <si>
    <t>奈良県川上村</t>
  </si>
  <si>
    <t>11241</t>
  </si>
  <si>
    <t>11246</t>
  </si>
  <si>
    <t>兵庫県淡路市</t>
  </si>
  <si>
    <t>11301</t>
  </si>
  <si>
    <t>11342</t>
  </si>
  <si>
    <t>栃木県芳賀町</t>
  </si>
  <si>
    <t>農林水産・食品分野</t>
    <rPh sb="0" eb="2">
      <t>ノウリン</t>
    </rPh>
    <rPh sb="2" eb="4">
      <t>スイサン</t>
    </rPh>
    <rPh sb="5" eb="7">
      <t>ショクヒン</t>
    </rPh>
    <rPh sb="7" eb="9">
      <t>ブンヤ</t>
    </rPh>
    <phoneticPr fontId="19"/>
  </si>
  <si>
    <t>11343</t>
  </si>
  <si>
    <t>20563</t>
  </si>
  <si>
    <t>47326</t>
  </si>
  <si>
    <t>北海道和寒町</t>
  </si>
  <si>
    <t>北海道鶴居村</t>
  </si>
  <si>
    <t>11348</t>
  </si>
  <si>
    <t>11349</t>
  </si>
  <si>
    <t>20588</t>
  </si>
  <si>
    <t>11361</t>
  </si>
  <si>
    <t>沖縄県八重瀬町</t>
  </si>
  <si>
    <t>11362</t>
  </si>
  <si>
    <t>110001</t>
  </si>
  <si>
    <t>11365</t>
  </si>
  <si>
    <t>新潟県魚沼市</t>
  </si>
  <si>
    <t>11383</t>
  </si>
  <si>
    <t>11385</t>
  </si>
  <si>
    <t>11442</t>
  </si>
  <si>
    <t>北海道共和町</t>
  </si>
  <si>
    <t>熊本県錦町</t>
  </si>
  <si>
    <t>11464</t>
  </si>
  <si>
    <t>11465</t>
  </si>
  <si>
    <t>12202</t>
  </si>
  <si>
    <t>12203</t>
  </si>
  <si>
    <t>12212</t>
  </si>
  <si>
    <t>東京都町田市</t>
  </si>
  <si>
    <t>12206</t>
  </si>
  <si>
    <t>12207</t>
  </si>
  <si>
    <t>12208</t>
  </si>
  <si>
    <t>調整給付
（一体給付）</t>
    <rPh sb="6" eb="8">
      <t>イッタイ</t>
    </rPh>
    <phoneticPr fontId="19"/>
  </si>
  <si>
    <t>12211</t>
  </si>
  <si>
    <t>12217</t>
  </si>
  <si>
    <t>北海道妹背牛町</t>
  </si>
  <si>
    <t>12219</t>
  </si>
  <si>
    <t>長野県飯山市</t>
  </si>
  <si>
    <t>12220</t>
  </si>
  <si>
    <t>山口県長門市</t>
  </si>
  <si>
    <t>12221</t>
  </si>
  <si>
    <t>12224</t>
  </si>
  <si>
    <t>17212</t>
  </si>
  <si>
    <t>44461</t>
  </si>
  <si>
    <t>12225</t>
  </si>
  <si>
    <t>北海道利尻富士町</t>
  </si>
  <si>
    <t>12226</t>
  </si>
  <si>
    <t>熊本県天草市</t>
  </si>
  <si>
    <t>12227</t>
  </si>
  <si>
    <t>高知県大川村</t>
  </si>
  <si>
    <t>12229</t>
  </si>
  <si>
    <t>44214</t>
  </si>
  <si>
    <t>12230</t>
  </si>
  <si>
    <t>220001</t>
  </si>
  <si>
    <t>12231</t>
  </si>
  <si>
    <t>12233</t>
  </si>
  <si>
    <t>12234</t>
  </si>
  <si>
    <t>12235</t>
  </si>
  <si>
    <t>35305</t>
  </si>
  <si>
    <t>12236</t>
  </si>
  <si>
    <t>12237</t>
  </si>
  <si>
    <t>山口県周南市</t>
  </si>
  <si>
    <t>12239</t>
  </si>
  <si>
    <t>15218</t>
  </si>
  <si>
    <t>岐阜県東白川村</t>
  </si>
  <si>
    <t>経済対策との関係</t>
    <rPh sb="0" eb="2">
      <t>ケイザイ</t>
    </rPh>
    <rPh sb="2" eb="4">
      <t>タイサク</t>
    </rPh>
    <rPh sb="6" eb="8">
      <t>カンケイ</t>
    </rPh>
    <phoneticPr fontId="19"/>
  </si>
  <si>
    <t>12322</t>
  </si>
  <si>
    <t>12329</t>
  </si>
  <si>
    <t>12403</t>
  </si>
  <si>
    <t>山形県舟形町</t>
  </si>
  <si>
    <t>12409</t>
  </si>
  <si>
    <t>20350</t>
  </si>
  <si>
    <t>12410</t>
  </si>
  <si>
    <t>12421</t>
  </si>
  <si>
    <t>12422</t>
  </si>
  <si>
    <t>12423</t>
  </si>
  <si>
    <t>事業終期_通常</t>
    <rPh sb="0" eb="2">
      <t>ジギョウ</t>
    </rPh>
    <rPh sb="2" eb="4">
      <t>シュウキ</t>
    </rPh>
    <rPh sb="5" eb="7">
      <t>ツウジョウ</t>
    </rPh>
    <phoneticPr fontId="19"/>
  </si>
  <si>
    <t>12426</t>
  </si>
  <si>
    <t>12427</t>
  </si>
  <si>
    <t>12441</t>
  </si>
  <si>
    <t>北海道倶知安町</t>
  </si>
  <si>
    <t>13101</t>
  </si>
  <si>
    <t>13103</t>
  </si>
  <si>
    <t>北海道比布町</t>
  </si>
  <si>
    <t>13104</t>
  </si>
  <si>
    <t>13105</t>
  </si>
  <si>
    <t>13106</t>
  </si>
  <si>
    <t>13107</t>
  </si>
  <si>
    <t>13111</t>
  </si>
  <si>
    <t>13112</t>
  </si>
  <si>
    <t>東京都葛飾区</t>
  </si>
  <si>
    <t>13113</t>
  </si>
  <si>
    <t>13116</t>
  </si>
  <si>
    <t>13117</t>
  </si>
  <si>
    <t>13121</t>
  </si>
  <si>
    <t>13122</t>
  </si>
  <si>
    <t>熊本県熊本市</t>
  </si>
  <si>
    <t>13203</t>
  </si>
  <si>
    <t>13204</t>
  </si>
  <si>
    <t>エラー（⑨ではないのに理由有り）</t>
    <rPh sb="11" eb="13">
      <t>リユウ</t>
    </rPh>
    <rPh sb="13" eb="14">
      <t>ア</t>
    </rPh>
    <phoneticPr fontId="19"/>
  </si>
  <si>
    <t>13205</t>
  </si>
  <si>
    <t>20429</t>
  </si>
  <si>
    <t>埼玉県吉川市</t>
  </si>
  <si>
    <t>13208</t>
  </si>
  <si>
    <t>35212</t>
  </si>
  <si>
    <t>13209</t>
  </si>
  <si>
    <t>13210</t>
  </si>
  <si>
    <t>13211</t>
  </si>
  <si>
    <t>13213</t>
  </si>
  <si>
    <t>38206</t>
  </si>
  <si>
    <t>13214</t>
  </si>
  <si>
    <t>13218</t>
  </si>
  <si>
    <t>13219</t>
  </si>
  <si>
    <t>13220</t>
  </si>
  <si>
    <t>長野県天龍村</t>
  </si>
  <si>
    <t>13221</t>
  </si>
  <si>
    <t>千葉県船橋市</t>
  </si>
  <si>
    <t>13222</t>
  </si>
  <si>
    <t>13402</t>
  </si>
  <si>
    <t>13224</t>
  </si>
  <si>
    <t>埼玉県越谷市</t>
  </si>
  <si>
    <t>京都府伊根町</t>
  </si>
  <si>
    <t>13225</t>
  </si>
  <si>
    <t>13361</t>
  </si>
  <si>
    <t>13362</t>
  </si>
  <si>
    <t>13363</t>
  </si>
  <si>
    <t>千葉県鎌ケ谷市</t>
  </si>
  <si>
    <t>13364</t>
  </si>
  <si>
    <t>13382</t>
  </si>
  <si>
    <t>14100</t>
  </si>
  <si>
    <t>埼玉県さいたま市</t>
  </si>
  <si>
    <t>福岡県福智町</t>
  </si>
  <si>
    <t>14130</t>
  </si>
  <si>
    <t>宮城県七ヶ宿町</t>
  </si>
  <si>
    <t>14203</t>
  </si>
  <si>
    <t>14204</t>
  </si>
  <si>
    <t>14205</t>
  </si>
  <si>
    <t>14207</t>
  </si>
  <si>
    <t>14210</t>
  </si>
  <si>
    <t>広島県尾道市</t>
  </si>
  <si>
    <t>14212</t>
  </si>
  <si>
    <t>14213</t>
  </si>
  <si>
    <t>高知県須崎市</t>
  </si>
  <si>
    <t>14214</t>
  </si>
  <si>
    <t>枠_補正・予備パターン</t>
  </si>
  <si>
    <t>14215</t>
  </si>
  <si>
    <t>14216</t>
  </si>
  <si>
    <t>14218</t>
  </si>
  <si>
    <t>茨城県下妻市</t>
  </si>
  <si>
    <t>14301</t>
  </si>
  <si>
    <t>一体支援</t>
  </si>
  <si>
    <t>14321</t>
  </si>
  <si>
    <t>山形県真室川町</t>
  </si>
  <si>
    <t>14341</t>
  </si>
  <si>
    <t>14342</t>
  </si>
  <si>
    <t>14361</t>
  </si>
  <si>
    <t>14363</t>
  </si>
  <si>
    <t>14364</t>
  </si>
  <si>
    <t>14366</t>
  </si>
  <si>
    <t>14383</t>
  </si>
  <si>
    <t>20206</t>
  </si>
  <si>
    <t>22342</t>
  </si>
  <si>
    <t>14384</t>
  </si>
  <si>
    <t>14402</t>
  </si>
  <si>
    <t>15100</t>
  </si>
  <si>
    <t>15204</t>
  </si>
  <si>
    <t>15205</t>
  </si>
  <si>
    <t>15208</t>
  </si>
  <si>
    <t>15209</t>
  </si>
  <si>
    <t>宮城県色麻町</t>
  </si>
  <si>
    <t>大分県九重町</t>
  </si>
  <si>
    <t>15210</t>
  </si>
  <si>
    <t>15213</t>
  </si>
  <si>
    <t>15217</t>
  </si>
  <si>
    <t>15222</t>
  </si>
  <si>
    <t>15223</t>
  </si>
  <si>
    <t>15227</t>
  </si>
  <si>
    <t>15342</t>
  </si>
  <si>
    <t>15361</t>
  </si>
  <si>
    <t>15385</t>
  </si>
  <si>
    <t>15482</t>
  </si>
  <si>
    <t>15504</t>
  </si>
  <si>
    <t>32526</t>
  </si>
  <si>
    <t>15581</t>
  </si>
  <si>
    <t>34207</t>
  </si>
  <si>
    <t>16201</t>
  </si>
  <si>
    <t>16208</t>
  </si>
  <si>
    <t>16321</t>
  </si>
  <si>
    <t>16322</t>
  </si>
  <si>
    <t>23222</t>
  </si>
  <si>
    <t>16342</t>
  </si>
  <si>
    <t>17201</t>
  </si>
  <si>
    <t>17203</t>
  </si>
  <si>
    <t>39306</t>
  </si>
  <si>
    <t>300004</t>
  </si>
  <si>
    <t>埼玉県羽生市</t>
  </si>
  <si>
    <t>17205</t>
  </si>
  <si>
    <t>313891</t>
  </si>
  <si>
    <t>17206</t>
  </si>
  <si>
    <t>特定事業者等支援_低所得</t>
    <rPh sb="9" eb="12">
      <t>テイショトク</t>
    </rPh>
    <phoneticPr fontId="19"/>
  </si>
  <si>
    <t>17207</t>
  </si>
  <si>
    <t>17209</t>
  </si>
  <si>
    <t>17211</t>
  </si>
  <si>
    <t>埼玉県戸田市</t>
  </si>
  <si>
    <t>17361</t>
  </si>
  <si>
    <t>20402</t>
  </si>
  <si>
    <t>17365</t>
  </si>
  <si>
    <t>島根県吉賀町</t>
  </si>
  <si>
    <t>17461</t>
  </si>
  <si>
    <t>47359</t>
  </si>
  <si>
    <t>18201</t>
  </si>
  <si>
    <t>18202</t>
  </si>
  <si>
    <t>18204</t>
  </si>
  <si>
    <t>18205</t>
  </si>
  <si>
    <t>18207</t>
  </si>
  <si>
    <t>18208</t>
  </si>
  <si>
    <t>18209</t>
  </si>
  <si>
    <t>18210</t>
  </si>
  <si>
    <t>R5補正（地）</t>
    <rPh sb="2" eb="4">
      <t>ホセイ</t>
    </rPh>
    <rPh sb="5" eb="6">
      <t>チ</t>
    </rPh>
    <phoneticPr fontId="19"/>
  </si>
  <si>
    <t>18322</t>
  </si>
  <si>
    <t>埼玉県八潮市</t>
  </si>
  <si>
    <t>18404</t>
  </si>
  <si>
    <t>18481</t>
  </si>
  <si>
    <t>18501</t>
  </si>
  <si>
    <t>19201</t>
  </si>
  <si>
    <t>19206</t>
  </si>
  <si>
    <t>19207</t>
  </si>
  <si>
    <t>19208</t>
  </si>
  <si>
    <t>19209</t>
  </si>
  <si>
    <t>19210</t>
  </si>
  <si>
    <t>19211</t>
  </si>
  <si>
    <t>熊本県玉名市</t>
  </si>
  <si>
    <t>19213</t>
  </si>
  <si>
    <t>19214</t>
  </si>
  <si>
    <t>19364</t>
  </si>
  <si>
    <t>19365</t>
  </si>
  <si>
    <t>都道府県+市町村名</t>
    <rPh sb="0" eb="4">
      <t>トドウフケン</t>
    </rPh>
    <rPh sb="5" eb="9">
      <t>シチョウソンメイ</t>
    </rPh>
    <phoneticPr fontId="19"/>
  </si>
  <si>
    <t>19368</t>
  </si>
  <si>
    <t>19384</t>
  </si>
  <si>
    <t>19423</t>
  </si>
  <si>
    <t>19424</t>
  </si>
  <si>
    <t>19425</t>
  </si>
  <si>
    <t>13000</t>
  </si>
  <si>
    <t>19429</t>
  </si>
  <si>
    <t>19430</t>
  </si>
  <si>
    <t>19442</t>
  </si>
  <si>
    <t>19443</t>
  </si>
  <si>
    <t>岐阜県白川村</t>
  </si>
  <si>
    <t>20201</t>
  </si>
  <si>
    <t>徳島県上勝町</t>
  </si>
  <si>
    <t>20202</t>
  </si>
  <si>
    <t>20203</t>
  </si>
  <si>
    <t>20209</t>
  </si>
  <si>
    <t>20211</t>
  </si>
  <si>
    <t>20213</t>
  </si>
  <si>
    <t>20214</t>
  </si>
  <si>
    <t>20218</t>
  </si>
  <si>
    <t>20304</t>
  </si>
  <si>
    <t>20306</t>
  </si>
  <si>
    <t>20307</t>
  </si>
  <si>
    <t>20309</t>
  </si>
  <si>
    <t>20323</t>
  </si>
  <si>
    <t>20324</t>
  </si>
  <si>
    <t>広島県安芸太田町</t>
  </si>
  <si>
    <t>20349</t>
  </si>
  <si>
    <t>32000</t>
  </si>
  <si>
    <t>20361</t>
  </si>
  <si>
    <t>20362</t>
  </si>
  <si>
    <t>大分県臼杵市</t>
  </si>
  <si>
    <t>20363</t>
  </si>
  <si>
    <t>20383</t>
  </si>
  <si>
    <t>20385</t>
  </si>
  <si>
    <t>20386</t>
  </si>
  <si>
    <t>高知県土佐清水市</t>
  </si>
  <si>
    <t>20403</t>
  </si>
  <si>
    <t>20410</t>
  </si>
  <si>
    <t>茨城県大洗町</t>
  </si>
  <si>
    <t>20411</t>
  </si>
  <si>
    <t>20412</t>
  </si>
  <si>
    <t>30421</t>
  </si>
  <si>
    <t>20413</t>
  </si>
  <si>
    <t>20414</t>
  </si>
  <si>
    <t>北海道平取町</t>
  </si>
  <si>
    <t>20416</t>
  </si>
  <si>
    <t>20417</t>
  </si>
  <si>
    <t>41202</t>
  </si>
  <si>
    <t>20422</t>
  </si>
  <si>
    <t>20423</t>
  </si>
  <si>
    <t>20425</t>
  </si>
  <si>
    <t>20432</t>
  </si>
  <si>
    <t>20446</t>
  </si>
  <si>
    <t>47313</t>
  </si>
  <si>
    <t>20448</t>
  </si>
  <si>
    <t>20450</t>
  </si>
  <si>
    <t>20482</t>
  </si>
  <si>
    <t>293610</t>
  </si>
  <si>
    <t>20486</t>
  </si>
  <si>
    <t>20541</t>
  </si>
  <si>
    <t>大阪府田尻町</t>
  </si>
  <si>
    <t>20561</t>
  </si>
  <si>
    <t>対象外経費に臨時交付金を充当していないことを確認し、「○」を選択しているか</t>
    <rPh sb="0" eb="2">
      <t>タイショウ</t>
    </rPh>
    <rPh sb="2" eb="3">
      <t>ガイ</t>
    </rPh>
    <rPh sb="3" eb="5">
      <t>ケイヒ</t>
    </rPh>
    <rPh sb="6" eb="8">
      <t>リンジ</t>
    </rPh>
    <rPh sb="8" eb="11">
      <t>コウフキン</t>
    </rPh>
    <rPh sb="12" eb="14">
      <t>ジュウトウ</t>
    </rPh>
    <rPh sb="22" eb="24">
      <t>カクニン</t>
    </rPh>
    <rPh sb="30" eb="32">
      <t>センタク</t>
    </rPh>
    <phoneticPr fontId="19"/>
  </si>
  <si>
    <t>20590</t>
  </si>
  <si>
    <t>20602</t>
  </si>
  <si>
    <t>21202</t>
  </si>
  <si>
    <t>21205</t>
  </si>
  <si>
    <t>21206</t>
  </si>
  <si>
    <t>21210</t>
  </si>
  <si>
    <t>島根県松江市</t>
  </si>
  <si>
    <t>21211</t>
  </si>
  <si>
    <t>21212</t>
  </si>
  <si>
    <t>21214</t>
  </si>
  <si>
    <t>21216</t>
  </si>
  <si>
    <t>21217</t>
  </si>
  <si>
    <t>21219</t>
  </si>
  <si>
    <t>滋賀県日野町</t>
  </si>
  <si>
    <t>21220</t>
  </si>
  <si>
    <t>21221</t>
  </si>
  <si>
    <t>21302</t>
  </si>
  <si>
    <t>21303</t>
  </si>
  <si>
    <t>39210</t>
  </si>
  <si>
    <t>21341</t>
  </si>
  <si>
    <t>21361</t>
  </si>
  <si>
    <t>21362</t>
  </si>
  <si>
    <t>21381</t>
  </si>
  <si>
    <t>42321</t>
  </si>
  <si>
    <t>佐賀県太良町</t>
  </si>
  <si>
    <t>21382</t>
  </si>
  <si>
    <t>21383</t>
  </si>
  <si>
    <t>21403</t>
  </si>
  <si>
    <t>21421</t>
  </si>
  <si>
    <t>21502</t>
  </si>
  <si>
    <t>21503</t>
  </si>
  <si>
    <t>21504</t>
  </si>
  <si>
    <t>21506</t>
  </si>
  <si>
    <t>39427</t>
  </si>
  <si>
    <t>30382</t>
  </si>
  <si>
    <t>22130</t>
  </si>
  <si>
    <t>22203</t>
  </si>
  <si>
    <t>22207</t>
  </si>
  <si>
    <t>新潟県田上町</t>
  </si>
  <si>
    <t>22208</t>
  </si>
  <si>
    <t>22209</t>
  </si>
  <si>
    <t>22211</t>
  </si>
  <si>
    <t>茨城県石岡市</t>
  </si>
  <si>
    <t>鳥取県琴浦町</t>
  </si>
  <si>
    <t>22212</t>
  </si>
  <si>
    <t>22213</t>
  </si>
  <si>
    <t>22214</t>
  </si>
  <si>
    <t>山形県尾花沢市</t>
  </si>
  <si>
    <t>22215</t>
  </si>
  <si>
    <t>22216</t>
  </si>
  <si>
    <t>奈良県天理市</t>
  </si>
  <si>
    <t>22220</t>
  </si>
  <si>
    <t>22221</t>
  </si>
  <si>
    <t>22222</t>
  </si>
  <si>
    <t>22225</t>
  </si>
  <si>
    <t>22226</t>
  </si>
  <si>
    <t>22301</t>
  </si>
  <si>
    <t>推奨・低</t>
    <rPh sb="0" eb="2">
      <t>スイショウ</t>
    </rPh>
    <rPh sb="3" eb="4">
      <t>テイ</t>
    </rPh>
    <phoneticPr fontId="19"/>
  </si>
  <si>
    <t>22302</t>
  </si>
  <si>
    <t>22304</t>
  </si>
  <si>
    <t>22305</t>
  </si>
  <si>
    <t>22325</t>
  </si>
  <si>
    <t>243434</t>
  </si>
  <si>
    <t>22344</t>
  </si>
  <si>
    <t>22424</t>
  </si>
  <si>
    <t>23100</t>
  </si>
  <si>
    <t>46215</t>
  </si>
  <si>
    <t>山梨県昭和町</t>
  </si>
  <si>
    <t>23202</t>
  </si>
  <si>
    <t>23203</t>
  </si>
  <si>
    <t>23205</t>
  </si>
  <si>
    <t>23206</t>
  </si>
  <si>
    <t>23212</t>
  </si>
  <si>
    <t>23215</t>
  </si>
  <si>
    <t>長崎県諫早市</t>
  </si>
  <si>
    <t>23216</t>
  </si>
  <si>
    <t>23219</t>
  </si>
  <si>
    <t>23220</t>
  </si>
  <si>
    <t>23221</t>
  </si>
  <si>
    <t>23223</t>
  </si>
  <si>
    <t>250007</t>
  </si>
  <si>
    <t>23224</t>
  </si>
  <si>
    <t>23225</t>
  </si>
  <si>
    <t>23226</t>
  </si>
  <si>
    <t>23229</t>
  </si>
  <si>
    <t>宮崎県西都市</t>
  </si>
  <si>
    <t>23231</t>
  </si>
  <si>
    <t>エネルギー・食料品価格等の物価高騰の影響を受けた生活者等に対して事業の効果が直接及ぶことを確認し、「○」を選択しているか</t>
    <rPh sb="45" eb="47">
      <t>カクニン</t>
    </rPh>
    <rPh sb="53" eb="55">
      <t>センタク</t>
    </rPh>
    <phoneticPr fontId="19"/>
  </si>
  <si>
    <t>23232</t>
  </si>
  <si>
    <t>23233</t>
  </si>
  <si>
    <t>23237</t>
  </si>
  <si>
    <t>23362</t>
  </si>
  <si>
    <t>23424</t>
  </si>
  <si>
    <t>23427</t>
  </si>
  <si>
    <t>秋田県三種町</t>
  </si>
  <si>
    <t>23441</t>
  </si>
  <si>
    <t>23442</t>
  </si>
  <si>
    <t>23445</t>
  </si>
  <si>
    <t>23447</t>
  </si>
  <si>
    <t>23501</t>
  </si>
  <si>
    <t>北海道上士幌町</t>
  </si>
  <si>
    <t>23561</t>
  </si>
  <si>
    <t>24201</t>
  </si>
  <si>
    <t>24202</t>
  </si>
  <si>
    <t>24207</t>
  </si>
  <si>
    <t>24209</t>
  </si>
  <si>
    <t>24211</t>
  </si>
  <si>
    <t>24212</t>
  </si>
  <si>
    <t>神奈川県小田原市</t>
  </si>
  <si>
    <t>保育所・幼稚園・認定こども園等</t>
    <rPh sb="0" eb="2">
      <t>ホイク</t>
    </rPh>
    <rPh sb="2" eb="3">
      <t>ショ</t>
    </rPh>
    <rPh sb="4" eb="7">
      <t>ヨウチエン</t>
    </rPh>
    <rPh sb="8" eb="10">
      <t>ニンテイ</t>
    </rPh>
    <rPh sb="13" eb="14">
      <t>エン</t>
    </rPh>
    <rPh sb="14" eb="15">
      <t>トウ</t>
    </rPh>
    <phoneticPr fontId="19"/>
  </si>
  <si>
    <t>24214</t>
  </si>
  <si>
    <t>24216</t>
  </si>
  <si>
    <t>24303</t>
  </si>
  <si>
    <t>24441</t>
  </si>
  <si>
    <t>24461</t>
  </si>
  <si>
    <t>24470</t>
  </si>
  <si>
    <t>24471</t>
  </si>
  <si>
    <t>24543</t>
  </si>
  <si>
    <t>24561</t>
  </si>
  <si>
    <t>25202</t>
  </si>
  <si>
    <t>25204</t>
  </si>
  <si>
    <t>山口県宇部市</t>
  </si>
  <si>
    <t>25206</t>
  </si>
  <si>
    <t>25207</t>
  </si>
  <si>
    <t>25211</t>
  </si>
  <si>
    <t>40349</t>
  </si>
  <si>
    <t>25212</t>
  </si>
  <si>
    <t>25213</t>
  </si>
  <si>
    <t>25384</t>
  </si>
  <si>
    <t>25425</t>
  </si>
  <si>
    <t>25441</t>
  </si>
  <si>
    <t>25442</t>
  </si>
  <si>
    <t>26201</t>
  </si>
  <si>
    <t>41327</t>
  </si>
  <si>
    <t>愛知県稲沢市</t>
  </si>
  <si>
    <t>26202</t>
  </si>
  <si>
    <t>26203</t>
  </si>
  <si>
    <t>26204</t>
  </si>
  <si>
    <t>26206</t>
  </si>
  <si>
    <t>44000</t>
  </si>
  <si>
    <t>26208</t>
  </si>
  <si>
    <t>26210</t>
  </si>
  <si>
    <t>26211</t>
  </si>
  <si>
    <t>40212</t>
  </si>
  <si>
    <t>栃木県那須町</t>
  </si>
  <si>
    <t>26214</t>
  </si>
  <si>
    <t>滝沢市</t>
    <rPh sb="2" eb="3">
      <t>シ</t>
    </rPh>
    <phoneticPr fontId="44"/>
  </si>
  <si>
    <t>26303</t>
  </si>
  <si>
    <t>群馬県南牧村</t>
  </si>
  <si>
    <t>26322</t>
  </si>
  <si>
    <t>26364</t>
  </si>
  <si>
    <t>千葉県成田市</t>
  </si>
  <si>
    <t>26365</t>
  </si>
  <si>
    <t>26367</t>
  </si>
  <si>
    <t>27322</t>
  </si>
  <si>
    <t>27140</t>
  </si>
  <si>
    <t>30390</t>
  </si>
  <si>
    <t>補装具</t>
    <rPh sb="0" eb="3">
      <t>ホソウグ</t>
    </rPh>
    <phoneticPr fontId="19"/>
  </si>
  <si>
    <t>27203</t>
  </si>
  <si>
    <t>大阪府池田市</t>
  </si>
  <si>
    <t>27204</t>
  </si>
  <si>
    <t>27206</t>
  </si>
  <si>
    <t>27207</t>
  </si>
  <si>
    <t>27208</t>
  </si>
  <si>
    <t>27209</t>
  </si>
  <si>
    <t>宮崎県小林市</t>
  </si>
  <si>
    <t>27210</t>
  </si>
  <si>
    <t>27211</t>
  </si>
  <si>
    <t>27212</t>
  </si>
  <si>
    <t>27213</t>
  </si>
  <si>
    <t>27215</t>
  </si>
  <si>
    <t>27218</t>
  </si>
  <si>
    <t>27219</t>
  </si>
  <si>
    <t>石川県珠洲市</t>
  </si>
  <si>
    <t>27222</t>
  </si>
  <si>
    <t>27223</t>
  </si>
  <si>
    <t>27225</t>
  </si>
  <si>
    <t>27226</t>
  </si>
  <si>
    <t>27227</t>
  </si>
  <si>
    <t>30343</t>
  </si>
  <si>
    <t>37404</t>
  </si>
  <si>
    <t>27228</t>
  </si>
  <si>
    <t>27230</t>
  </si>
  <si>
    <t>27231</t>
  </si>
  <si>
    <t>27232</t>
  </si>
  <si>
    <t>27301</t>
  </si>
  <si>
    <t>27321</t>
  </si>
  <si>
    <t>長野県信濃町</t>
  </si>
  <si>
    <t>27341</t>
  </si>
  <si>
    <t>27362</t>
  </si>
  <si>
    <t>27381</t>
  </si>
  <si>
    <t>27382</t>
  </si>
  <si>
    <t>27383</t>
  </si>
  <si>
    <t>28100</t>
  </si>
  <si>
    <t>京都府南山城村</t>
  </si>
  <si>
    <t>28201</t>
  </si>
  <si>
    <t>28202</t>
  </si>
  <si>
    <t>28204</t>
  </si>
  <si>
    <t>長野県下條村</t>
  </si>
  <si>
    <t>28205</t>
  </si>
  <si>
    <t>長野県飯田市</t>
  </si>
  <si>
    <t>28206</t>
  </si>
  <si>
    <t>28207</t>
  </si>
  <si>
    <t>28208</t>
  </si>
  <si>
    <t>28209</t>
  </si>
  <si>
    <t>28212</t>
  </si>
  <si>
    <t>28213</t>
  </si>
  <si>
    <t>28214</t>
  </si>
  <si>
    <t>28216</t>
  </si>
  <si>
    <t>28222</t>
  </si>
  <si>
    <t>28228</t>
  </si>
  <si>
    <t>静岡県富士宮市</t>
  </si>
  <si>
    <t>滋賀県長浜市</t>
  </si>
  <si>
    <t>28223</t>
  </si>
  <si>
    <t>28225</t>
  </si>
  <si>
    <t>福島県石川町</t>
  </si>
  <si>
    <t>28226</t>
  </si>
  <si>
    <t>岡山県美作市</t>
  </si>
  <si>
    <t>28301</t>
  </si>
  <si>
    <t>28365</t>
  </si>
  <si>
    <t>28501</t>
  </si>
  <si>
    <t>兵庫県尼崎市</t>
  </si>
  <si>
    <t>28585</t>
  </si>
  <si>
    <t>28586</t>
  </si>
  <si>
    <t>29203</t>
  </si>
  <si>
    <t>29204</t>
  </si>
  <si>
    <t>北海道古平町</t>
  </si>
  <si>
    <t>29207</t>
  </si>
  <si>
    <t>29211</t>
  </si>
  <si>
    <t>29343</t>
  </si>
  <si>
    <t>29345</t>
  </si>
  <si>
    <t>29362</t>
  </si>
  <si>
    <t>29385</t>
  </si>
  <si>
    <t>29401</t>
  </si>
  <si>
    <t>42201</t>
  </si>
  <si>
    <t>宮城県多賀城市</t>
  </si>
  <si>
    <t>29402</t>
  </si>
  <si>
    <t>29424</t>
  </si>
  <si>
    <t>33203</t>
  </si>
  <si>
    <t>29425</t>
  </si>
  <si>
    <t>29426</t>
  </si>
  <si>
    <t>29427</t>
  </si>
  <si>
    <t>神奈川県中井町</t>
  </si>
  <si>
    <t>奈良県黒滝村</t>
  </si>
  <si>
    <t>29441</t>
  </si>
  <si>
    <t>福岡県新宮町</t>
  </si>
  <si>
    <t>29443</t>
  </si>
  <si>
    <t>29444</t>
  </si>
  <si>
    <t>29446</t>
  </si>
  <si>
    <t>29447</t>
  </si>
  <si>
    <t>29449</t>
  </si>
  <si>
    <t>29450</t>
  </si>
  <si>
    <t>29451</t>
  </si>
  <si>
    <t>113816</t>
  </si>
  <si>
    <t>29453</t>
  </si>
  <si>
    <t>30202</t>
  </si>
  <si>
    <t>30203</t>
  </si>
  <si>
    <t>北海道美深町</t>
  </si>
  <si>
    <t>30204</t>
  </si>
  <si>
    <t>30205</t>
  </si>
  <si>
    <t>30207</t>
  </si>
  <si>
    <t>30208</t>
  </si>
  <si>
    <t>30304</t>
  </si>
  <si>
    <t>30341</t>
  </si>
  <si>
    <t>30362</t>
  </si>
  <si>
    <t>30391</t>
  </si>
  <si>
    <t>30392</t>
  </si>
  <si>
    <t>千葉県銚子市</t>
  </si>
  <si>
    <t>香川県三木町</t>
  </si>
  <si>
    <t>30401</t>
  </si>
  <si>
    <t>34304</t>
  </si>
  <si>
    <t>30404</t>
  </si>
  <si>
    <t>30422</t>
  </si>
  <si>
    <t>30427</t>
  </si>
  <si>
    <t>31201</t>
  </si>
  <si>
    <t>46000</t>
  </si>
  <si>
    <t>31202</t>
  </si>
  <si>
    <t>31302</t>
  </si>
  <si>
    <t>31325</t>
  </si>
  <si>
    <t>31328</t>
  </si>
  <si>
    <t>31329</t>
  </si>
  <si>
    <t>31364</t>
  </si>
  <si>
    <t>今回配分予定額
国のR5予備費分（給付金・定額減税一体支援枠分）　給付費　交付限度額④</t>
    <rPh sb="0" eb="2">
      <t>コンカイ</t>
    </rPh>
    <rPh sb="2" eb="4">
      <t>ハイブン</t>
    </rPh>
    <rPh sb="4" eb="6">
      <t>ヨテイ</t>
    </rPh>
    <rPh sb="6" eb="7">
      <t>ガク</t>
    </rPh>
    <rPh sb="33" eb="36">
      <t>キュウフヒ</t>
    </rPh>
    <phoneticPr fontId="19"/>
  </si>
  <si>
    <t>31371</t>
  </si>
  <si>
    <t>31372</t>
  </si>
  <si>
    <t>31384</t>
  </si>
  <si>
    <t>31386</t>
  </si>
  <si>
    <t>福島県昭和村</t>
  </si>
  <si>
    <t>全事業について確認した結果間違いなければ「○」を選択してください。
システムチェック欄は全て○であることを確認してください。</t>
    <rPh sb="0" eb="3">
      <t>ゼンジギョウ</t>
    </rPh>
    <rPh sb="7" eb="9">
      <t>カクニン</t>
    </rPh>
    <rPh sb="11" eb="13">
      <t>ケッカ</t>
    </rPh>
    <rPh sb="13" eb="15">
      <t>マチガ</t>
    </rPh>
    <rPh sb="24" eb="26">
      <t>センタク</t>
    </rPh>
    <rPh sb="42" eb="43">
      <t>ラン</t>
    </rPh>
    <rPh sb="44" eb="45">
      <t>スベ</t>
    </rPh>
    <rPh sb="53" eb="55">
      <t>カクニン</t>
    </rPh>
    <phoneticPr fontId="19"/>
  </si>
  <si>
    <t>31403</t>
  </si>
  <si>
    <t>佐賀県白石町</t>
  </si>
  <si>
    <t>32201</t>
  </si>
  <si>
    <t>32203</t>
  </si>
  <si>
    <t>国のR5補正予算分（推奨事業メニュー分）
交付限度額①　（令和5年11月通知分）</t>
    <rPh sb="10" eb="12">
      <t>スイショウ</t>
    </rPh>
    <rPh sb="12" eb="14">
      <t>ジギョウ</t>
    </rPh>
    <rPh sb="18" eb="19">
      <t>ブン</t>
    </rPh>
    <rPh sb="32" eb="33">
      <t>ネン</t>
    </rPh>
    <rPh sb="35" eb="36">
      <t>ガツ</t>
    </rPh>
    <rPh sb="36" eb="38">
      <t>ツウチ</t>
    </rPh>
    <phoneticPr fontId="19"/>
  </si>
  <si>
    <t>32204</t>
  </si>
  <si>
    <t>32207</t>
  </si>
  <si>
    <t>32386</t>
  </si>
  <si>
    <t>32449</t>
  </si>
  <si>
    <t>32505</t>
  </si>
  <si>
    <t>大阪府門真市</t>
  </si>
  <si>
    <t>32525</t>
  </si>
  <si>
    <t>32527</t>
  </si>
  <si>
    <t>33204</t>
  </si>
  <si>
    <t>33205</t>
  </si>
  <si>
    <t>33207</t>
  </si>
  <si>
    <t>33209</t>
  </si>
  <si>
    <t>33210</t>
  </si>
  <si>
    <t>共通</t>
    <rPh sb="0" eb="2">
      <t>キョウツウ</t>
    </rPh>
    <phoneticPr fontId="19"/>
  </si>
  <si>
    <t>33211</t>
  </si>
  <si>
    <t>栃木県塩谷町</t>
  </si>
  <si>
    <t>33214</t>
  </si>
  <si>
    <t>33215</t>
  </si>
  <si>
    <t>福島県川内村</t>
  </si>
  <si>
    <t>33216</t>
  </si>
  <si>
    <t>33423</t>
  </si>
  <si>
    <t>33586</t>
  </si>
  <si>
    <t>33622</t>
  </si>
  <si>
    <t>33623</t>
  </si>
  <si>
    <t>北海道雄武町</t>
  </si>
  <si>
    <t>33643</t>
  </si>
  <si>
    <t>33681</t>
  </si>
  <si>
    <t>34100</t>
  </si>
  <si>
    <t>34205</t>
  </si>
  <si>
    <t>47329</t>
  </si>
  <si>
    <t>34209</t>
  </si>
  <si>
    <t>34212</t>
  </si>
  <si>
    <t>34213</t>
  </si>
  <si>
    <t>長野県白馬村</t>
  </si>
  <si>
    <t>34215</t>
  </si>
  <si>
    <t>栃木県市貝町</t>
  </si>
  <si>
    <t>枠_給付支援</t>
    <rPh sb="0" eb="1">
      <t>ワク</t>
    </rPh>
    <rPh sb="2" eb="6">
      <t>キュウフシエン</t>
    </rPh>
    <phoneticPr fontId="19"/>
  </si>
  <si>
    <t>34302</t>
  </si>
  <si>
    <t>34307</t>
  </si>
  <si>
    <t>沖縄県北大東村</t>
  </si>
  <si>
    <t>34368</t>
  </si>
  <si>
    <t>34369</t>
  </si>
  <si>
    <t>34431</t>
  </si>
  <si>
    <t>34462</t>
  </si>
  <si>
    <t>35202</t>
  </si>
  <si>
    <t>44210</t>
  </si>
  <si>
    <t>35203</t>
  </si>
  <si>
    <t>35204</t>
  </si>
  <si>
    <t>35206</t>
  </si>
  <si>
    <t>35211</t>
  </si>
  <si>
    <t>35343</t>
  </si>
  <si>
    <t>36204</t>
  </si>
  <si>
    <t>36205</t>
  </si>
  <si>
    <t>36206</t>
  </si>
  <si>
    <t>熊本県南関町</t>
  </si>
  <si>
    <t>36208</t>
  </si>
  <si>
    <t>岐阜県御嵩町</t>
  </si>
  <si>
    <t>36301</t>
  </si>
  <si>
    <t>36302</t>
  </si>
  <si>
    <t>36321</t>
  </si>
  <si>
    <t>36383</t>
  </si>
  <si>
    <t>36387</t>
  </si>
  <si>
    <t>36388</t>
  </si>
  <si>
    <t>36401</t>
  </si>
  <si>
    <t>36402</t>
  </si>
  <si>
    <t>36403</t>
  </si>
  <si>
    <t>41387</t>
  </si>
  <si>
    <t>47327</t>
  </si>
  <si>
    <t>36405</t>
  </si>
  <si>
    <t>36468</t>
  </si>
  <si>
    <t>36489</t>
  </si>
  <si>
    <t>37203</t>
  </si>
  <si>
    <t>37204</t>
  </si>
  <si>
    <t>37205</t>
  </si>
  <si>
    <t>010006</t>
  </si>
  <si>
    <t>37206</t>
  </si>
  <si>
    <t>埼玉県春日部市</t>
  </si>
  <si>
    <t>37322</t>
  </si>
  <si>
    <t>北海道森町</t>
  </si>
  <si>
    <t>37341</t>
  </si>
  <si>
    <t>37364</t>
  </si>
  <si>
    <t>37386</t>
  </si>
  <si>
    <t>37387</t>
  </si>
  <si>
    <t>新潟県妙高市</t>
  </si>
  <si>
    <t>R5当初（地）</t>
    <rPh sb="2" eb="4">
      <t>トウショ</t>
    </rPh>
    <phoneticPr fontId="19"/>
  </si>
  <si>
    <t>37403</t>
  </si>
  <si>
    <t>38203</t>
  </si>
  <si>
    <t>38204</t>
  </si>
  <si>
    <t>38205</t>
  </si>
  <si>
    <t>38215</t>
  </si>
  <si>
    <t>40215</t>
  </si>
  <si>
    <t>38356</t>
  </si>
  <si>
    <t>38442</t>
  </si>
  <si>
    <t>38484</t>
  </si>
  <si>
    <t>38488</t>
  </si>
  <si>
    <t>北海道芽室町</t>
  </si>
  <si>
    <t>38506</t>
  </si>
  <si>
    <t>山口県防府市</t>
  </si>
  <si>
    <t>39201</t>
  </si>
  <si>
    <t>39202</t>
  </si>
  <si>
    <t>岩手県北上市</t>
  </si>
  <si>
    <t>39205</t>
  </si>
  <si>
    <t>39206</t>
  </si>
  <si>
    <t>39208</t>
  </si>
  <si>
    <t>39209</t>
  </si>
  <si>
    <t>39212</t>
  </si>
  <si>
    <t>39302</t>
  </si>
  <si>
    <t>39307</t>
  </si>
  <si>
    <t>39341</t>
  </si>
  <si>
    <t>39363</t>
  </si>
  <si>
    <t>39386</t>
  </si>
  <si>
    <t>③消費下支え等を通じた生活者支援</t>
    <rPh sb="1" eb="3">
      <t>ショウヒ</t>
    </rPh>
    <rPh sb="3" eb="4">
      <t>シタ</t>
    </rPh>
    <rPh sb="4" eb="5">
      <t>ササ</t>
    </rPh>
    <rPh sb="6" eb="7">
      <t>トウ</t>
    </rPh>
    <rPh sb="8" eb="9">
      <t>ツウ</t>
    </rPh>
    <rPh sb="11" eb="14">
      <t>セイカツシャ</t>
    </rPh>
    <rPh sb="14" eb="16">
      <t>シエン</t>
    </rPh>
    <phoneticPr fontId="19"/>
  </si>
  <si>
    <t>39401</t>
  </si>
  <si>
    <t>39402</t>
  </si>
  <si>
    <t>北海道富良野市</t>
  </si>
  <si>
    <t>39405</t>
  </si>
  <si>
    <t>39410</t>
  </si>
  <si>
    <t>39424</t>
  </si>
  <si>
    <t>39428</t>
  </si>
  <si>
    <t>40130</t>
  </si>
  <si>
    <t>40202</t>
  </si>
  <si>
    <t>40203</t>
  </si>
  <si>
    <t>40204</t>
  </si>
  <si>
    <t>40207</t>
  </si>
  <si>
    <t>40216</t>
  </si>
  <si>
    <t>40218</t>
  </si>
  <si>
    <t>40221</t>
  </si>
  <si>
    <t>40223</t>
  </si>
  <si>
    <t>40224</t>
  </si>
  <si>
    <t>40227</t>
  </si>
  <si>
    <t>40229</t>
  </si>
  <si>
    <t>40230</t>
  </si>
  <si>
    <t>40341</t>
  </si>
  <si>
    <t>40342</t>
  </si>
  <si>
    <t>40344</t>
  </si>
  <si>
    <t>長崎県時津町</t>
  </si>
  <si>
    <t>40345</t>
  </si>
  <si>
    <t>神奈川県海老名市</t>
  </si>
  <si>
    <t>40348</t>
  </si>
  <si>
    <t>対象分野に関連しない</t>
    <rPh sb="0" eb="2">
      <t>タイショウ</t>
    </rPh>
    <rPh sb="2" eb="4">
      <t>ブンヤ</t>
    </rPh>
    <rPh sb="5" eb="7">
      <t>カンレン</t>
    </rPh>
    <phoneticPr fontId="19"/>
  </si>
  <si>
    <t>40382</t>
  </si>
  <si>
    <t>40383</t>
  </si>
  <si>
    <t>40384</t>
  </si>
  <si>
    <t>40401</t>
  </si>
  <si>
    <t>40447</t>
  </si>
  <si>
    <t>40522</t>
  </si>
  <si>
    <t>40604</t>
  </si>
  <si>
    <t>40608</t>
  </si>
  <si>
    <t>40609</t>
  </si>
  <si>
    <t>40610</t>
  </si>
  <si>
    <t>40621</t>
  </si>
  <si>
    <t>福岡県田川市</t>
  </si>
  <si>
    <t>40642</t>
  </si>
  <si>
    <t>40647</t>
  </si>
  <si>
    <t>41203</t>
  </si>
  <si>
    <t>41204</t>
  </si>
  <si>
    <t>41205</t>
  </si>
  <si>
    <t>41207</t>
  </si>
  <si>
    <t>41208</t>
  </si>
  <si>
    <t>41209</t>
  </si>
  <si>
    <t>41210</t>
  </si>
  <si>
    <t>41341</t>
  </si>
  <si>
    <t>41346</t>
  </si>
  <si>
    <t>100005</t>
  </si>
  <si>
    <t>41401</t>
  </si>
  <si>
    <t>41424</t>
  </si>
  <si>
    <t>41425</t>
  </si>
  <si>
    <t>大阪府阪南市</t>
  </si>
  <si>
    <t>41441</t>
  </si>
  <si>
    <t>エラー（予算区分選択漏れ）</t>
    <rPh sb="4" eb="6">
      <t>ヨサン</t>
    </rPh>
    <rPh sb="6" eb="8">
      <t>クブン</t>
    </rPh>
    <rPh sb="8" eb="10">
      <t>センタク</t>
    </rPh>
    <rPh sb="10" eb="11">
      <t>モ</t>
    </rPh>
    <phoneticPr fontId="19"/>
  </si>
  <si>
    <t>42202</t>
  </si>
  <si>
    <t>42204</t>
  </si>
  <si>
    <t>北海道深川市</t>
  </si>
  <si>
    <t>大阪府島本町</t>
  </si>
  <si>
    <t>42209</t>
  </si>
  <si>
    <t>11000</t>
  </si>
  <si>
    <t>42210</t>
  </si>
  <si>
    <t>42213</t>
  </si>
  <si>
    <t>42214</t>
  </si>
  <si>
    <t>42308</t>
  </si>
  <si>
    <t>42322</t>
  </si>
  <si>
    <t>42323</t>
  </si>
  <si>
    <t>42383</t>
  </si>
  <si>
    <t>42391</t>
  </si>
  <si>
    <t>山形県鶴岡市</t>
  </si>
  <si>
    <t>43100</t>
  </si>
  <si>
    <t>43202</t>
  </si>
  <si>
    <t>43205</t>
  </si>
  <si>
    <t>43206</t>
  </si>
  <si>
    <t>43210</t>
  </si>
  <si>
    <t>43211</t>
  </si>
  <si>
    <t>43213</t>
  </si>
  <si>
    <t>43215</t>
  </si>
  <si>
    <t>43216</t>
  </si>
  <si>
    <t>43364</t>
  </si>
  <si>
    <t>43369</t>
  </si>
  <si>
    <t>沖縄県竹富町</t>
  </si>
  <si>
    <t>43403</t>
  </si>
  <si>
    <t>43404</t>
  </si>
  <si>
    <t>43423</t>
  </si>
  <si>
    <t>43432</t>
  </si>
  <si>
    <t>43443</t>
  </si>
  <si>
    <t>43444</t>
  </si>
  <si>
    <t>47361</t>
  </si>
  <si>
    <t>島根県雲南市</t>
  </si>
  <si>
    <t>広島県東広島市</t>
  </si>
  <si>
    <t>43468</t>
  </si>
  <si>
    <t>130001</t>
  </si>
  <si>
    <t>神奈川県川崎市</t>
  </si>
  <si>
    <t>43484</t>
  </si>
  <si>
    <t>43501</t>
  </si>
  <si>
    <t>青森県青森市</t>
  </si>
  <si>
    <t>43506</t>
  </si>
  <si>
    <t>大刀洗町クーポン券事業</t>
  </si>
  <si>
    <t>43507</t>
  </si>
  <si>
    <t>沖縄県粟国村</t>
  </si>
  <si>
    <t>43511</t>
  </si>
  <si>
    <t>104485</t>
  </si>
  <si>
    <t>43512</t>
  </si>
  <si>
    <t>43531</t>
  </si>
  <si>
    <t>44204</t>
  </si>
  <si>
    <t>44205</t>
  </si>
  <si>
    <t>44208</t>
  </si>
  <si>
    <t>長野県長和町</t>
  </si>
  <si>
    <t>44212</t>
  </si>
  <si>
    <t>44322</t>
  </si>
  <si>
    <t>45202</t>
  </si>
  <si>
    <t>45203</t>
  </si>
  <si>
    <t>260002</t>
  </si>
  <si>
    <t>45204</t>
  </si>
  <si>
    <t>45205</t>
  </si>
  <si>
    <t>愛知県南知多町</t>
  </si>
  <si>
    <t>45361</t>
  </si>
  <si>
    <t>45382</t>
  </si>
  <si>
    <t>45383</t>
  </si>
  <si>
    <t>埼玉県杉戸町</t>
  </si>
  <si>
    <t>45401</t>
  </si>
  <si>
    <t>45403</t>
  </si>
  <si>
    <t>熊本県産山村</t>
  </si>
  <si>
    <t>45421</t>
  </si>
  <si>
    <t>45430</t>
  </si>
  <si>
    <t>45443</t>
  </si>
  <si>
    <t>46201</t>
  </si>
  <si>
    <t>46204</t>
  </si>
  <si>
    <t>46208</t>
  </si>
  <si>
    <t>46214</t>
  </si>
  <si>
    <t>46217</t>
  </si>
  <si>
    <t>群馬県嬬恋村</t>
  </si>
  <si>
    <t>46219</t>
  </si>
  <si>
    <t>46222</t>
  </si>
  <si>
    <t>分類無し1</t>
    <rPh sb="0" eb="2">
      <t>ブンルイ</t>
    </rPh>
    <rPh sb="2" eb="3">
      <t>ナ</t>
    </rPh>
    <phoneticPr fontId="19"/>
  </si>
  <si>
    <t>46225</t>
  </si>
  <si>
    <t>46304</t>
  </si>
  <si>
    <t>46392</t>
  </si>
  <si>
    <t>46490</t>
  </si>
  <si>
    <t>46492</t>
  </si>
  <si>
    <t>46502</t>
  </si>
  <si>
    <t>46525</t>
  </si>
  <si>
    <t>46529</t>
  </si>
  <si>
    <t>46532</t>
  </si>
  <si>
    <t>46534</t>
  </si>
  <si>
    <t>長野県中川村</t>
  </si>
  <si>
    <t>46535</t>
  </si>
  <si>
    <t>47201</t>
  </si>
  <si>
    <t>富山県砺波市</t>
  </si>
  <si>
    <t>47205</t>
  </si>
  <si>
    <t>47207</t>
  </si>
  <si>
    <t>47208</t>
  </si>
  <si>
    <t>東京都杉並区</t>
  </si>
  <si>
    <t>47209</t>
  </si>
  <si>
    <t>静岡県三島市</t>
  </si>
  <si>
    <t>47211</t>
  </si>
  <si>
    <t>47212</t>
  </si>
  <si>
    <t>47213</t>
  </si>
  <si>
    <t>47214</t>
  </si>
  <si>
    <t>①物価高が続く中で低所得世帯（R6住民税非課税化世帯・均等割のみ課税化世帯）への支援を行うことで、低所得の方々の生活を維持する。
②低所得世帯（R6）への給付金及び事務費
③給付金額　　R6住民税非課税化世帯（220世帯）・均等割のみ課税化世帯（10世帯）　
230世帯×100千円=23,000千円　　
事務費　　557千円（推奨事業分：201千円、一体支援枠分：356千円）
事務費の内容　　[需用費（事務用品等）　役務費（郵送料等）　業務委託料　人件費　として支出]
④R6年度分の住民税非課税化等世帯　（230世帯）</t>
  </si>
  <si>
    <t>47215</t>
  </si>
  <si>
    <t>47301</t>
  </si>
  <si>
    <t>福岡県遠賀町</t>
  </si>
  <si>
    <t>47303</t>
  </si>
  <si>
    <t>47306</t>
  </si>
  <si>
    <t>47308</t>
  </si>
  <si>
    <t>栃木県宇都宮市</t>
  </si>
  <si>
    <t>47314</t>
  </si>
  <si>
    <t>47315</t>
  </si>
  <si>
    <t>神奈川県平塚市</t>
  </si>
  <si>
    <t>47324</t>
  </si>
  <si>
    <t>47325</t>
  </si>
  <si>
    <t>47348</t>
  </si>
  <si>
    <t>47350</t>
  </si>
  <si>
    <t>47354</t>
  </si>
  <si>
    <t>47356</t>
  </si>
  <si>
    <t>47375</t>
  </si>
  <si>
    <t>千葉県野田市</t>
  </si>
  <si>
    <t>都道府県名
（漢字）</t>
    <rPh sb="0" eb="4">
      <t>トドウフケン</t>
    </rPh>
    <rPh sb="4" eb="5">
      <t>メイ</t>
    </rPh>
    <rPh sb="7" eb="9">
      <t>カンジ</t>
    </rPh>
    <phoneticPr fontId="44"/>
  </si>
  <si>
    <t>高知県黒潮町</t>
  </si>
  <si>
    <t>市区町村名
（漢字）</t>
    <rPh sb="0" eb="2">
      <t>シク</t>
    </rPh>
    <rPh sb="2" eb="4">
      <t>チョウソン</t>
    </rPh>
    <rPh sb="4" eb="5">
      <t>メイ</t>
    </rPh>
    <rPh sb="7" eb="9">
      <t>カンジ</t>
    </rPh>
    <phoneticPr fontId="44"/>
  </si>
  <si>
    <t>別海町</t>
  </si>
  <si>
    <t>030007</t>
  </si>
  <si>
    <t>050008</t>
  </si>
  <si>
    <t>新潟県胎内市</t>
  </si>
  <si>
    <t>070009</t>
  </si>
  <si>
    <t>072133</t>
  </si>
  <si>
    <t>074454</t>
  </si>
  <si>
    <t>秋田県にかほ市</t>
  </si>
  <si>
    <t>080004</t>
  </si>
  <si>
    <t>090000</t>
  </si>
  <si>
    <t>大網白里市</t>
    <rPh sb="4" eb="5">
      <t>シ</t>
    </rPh>
    <phoneticPr fontId="44"/>
  </si>
  <si>
    <t>140007</t>
  </si>
  <si>
    <t>150002</t>
  </si>
  <si>
    <t>山口県萩市</t>
  </si>
  <si>
    <t>160008</t>
  </si>
  <si>
    <t>163431</t>
  </si>
  <si>
    <t>180009</t>
  </si>
  <si>
    <t>183822</t>
  </si>
  <si>
    <t>沖縄県北谷町</t>
  </si>
  <si>
    <t>190004</t>
  </si>
  <si>
    <t>200000</t>
  </si>
  <si>
    <t>203050</t>
  </si>
  <si>
    <t>210005</t>
  </si>
  <si>
    <t>223417</t>
  </si>
  <si>
    <t>224618</t>
  </si>
  <si>
    <t>学校給食費補助事業</t>
  </si>
  <si>
    <t>230006</t>
  </si>
  <si>
    <t>234460</t>
  </si>
  <si>
    <t>280003</t>
  </si>
  <si>
    <t>茨城県小美玉市</t>
  </si>
  <si>
    <t>丹波篠山市</t>
    <rPh sb="0" eb="2">
      <t>タンバ</t>
    </rPh>
    <rPh sb="2" eb="5">
      <t>ササヤマシ</t>
    </rPh>
    <phoneticPr fontId="44"/>
  </si>
  <si>
    <t>284645</t>
  </si>
  <si>
    <t>294527</t>
  </si>
  <si>
    <t>310000</t>
  </si>
  <si>
    <t>320005</t>
  </si>
  <si>
    <t>330001</t>
  </si>
  <si>
    <t>340006</t>
  </si>
  <si>
    <t>特定事業者等支援</t>
  </si>
  <si>
    <t>342084</t>
  </si>
  <si>
    <t>350001</t>
  </si>
  <si>
    <t>360007</t>
  </si>
  <si>
    <t>370002</t>
  </si>
  <si>
    <t>380008</t>
  </si>
  <si>
    <t>384011</t>
  </si>
  <si>
    <t>390003</t>
  </si>
  <si>
    <t>400009</t>
  </si>
  <si>
    <t>402311</t>
  </si>
  <si>
    <t>福岡県広川町</t>
  </si>
  <si>
    <t>福岡県</t>
    <rPh sb="0" eb="3">
      <t>フクオカケン</t>
    </rPh>
    <phoneticPr fontId="44"/>
  </si>
  <si>
    <t>那珂川市</t>
    <rPh sb="0" eb="3">
      <t>ナカガワ</t>
    </rPh>
    <rPh sb="3" eb="4">
      <t>シ</t>
    </rPh>
    <phoneticPr fontId="44"/>
  </si>
  <si>
    <t>405442</t>
  </si>
  <si>
    <t>410004</t>
  </si>
  <si>
    <t>420000</t>
  </si>
  <si>
    <t>430005</t>
  </si>
  <si>
    <t>434281</t>
  </si>
  <si>
    <t>東京都利島村</t>
  </si>
  <si>
    <t>450006</t>
  </si>
  <si>
    <t>454311</t>
  </si>
  <si>
    <t>北海道函館市</t>
  </si>
  <si>
    <t>北海道小樽市</t>
  </si>
  <si>
    <t>宮城県東松島市</t>
  </si>
  <si>
    <t>北海道室蘭市</t>
  </si>
  <si>
    <t>北海道釧路市</t>
  </si>
  <si>
    <t>北海道帯広市</t>
  </si>
  <si>
    <t>北海道北見市</t>
  </si>
  <si>
    <t>北海道岩見沢市</t>
  </si>
  <si>
    <t>北海道網走市</t>
  </si>
  <si>
    <t>北海道留萌市</t>
  </si>
  <si>
    <t>北海道美唄市</t>
  </si>
  <si>
    <t>北海道芦別市</t>
  </si>
  <si>
    <t>北海道士別市</t>
  </si>
  <si>
    <t>北海道名寄市</t>
  </si>
  <si>
    <t>北海道三笠市</t>
  </si>
  <si>
    <t>北海道根室市</t>
  </si>
  <si>
    <t>北海道千歳市</t>
  </si>
  <si>
    <t>北海道歌志内市</t>
  </si>
  <si>
    <t>北海道登別市</t>
  </si>
  <si>
    <t>北海道恵庭市</t>
  </si>
  <si>
    <t>高知県安田町</t>
  </si>
  <si>
    <t>北海道北広島市</t>
  </si>
  <si>
    <t>北海道新篠津村</t>
  </si>
  <si>
    <t>北海道松前町</t>
  </si>
  <si>
    <t>北海道福島町</t>
  </si>
  <si>
    <t>国のR5補正予算分（低所得世帯支援枠分）　給付費　交付限度額②</t>
    <rPh sb="21" eb="24">
      <t>キュウフヒ</t>
    </rPh>
    <phoneticPr fontId="19"/>
  </si>
  <si>
    <t>北海道知内町</t>
  </si>
  <si>
    <t>北海道鹿部町</t>
  </si>
  <si>
    <t>北海道長万部町</t>
  </si>
  <si>
    <t>福島県いわき市</t>
  </si>
  <si>
    <t>北海道上ノ国町</t>
  </si>
  <si>
    <t>北海道厚沢部町</t>
  </si>
  <si>
    <t>北海道乙部町</t>
  </si>
  <si>
    <t>北海道今金町</t>
  </si>
  <si>
    <t>別表１（住民税均等割非課税世帯）が正しく入力されている</t>
    <rPh sb="17" eb="18">
      <t>タダ</t>
    </rPh>
    <rPh sb="20" eb="22">
      <t>ニュウリョク</t>
    </rPh>
    <phoneticPr fontId="19"/>
  </si>
  <si>
    <t>北海道せたな町</t>
  </si>
  <si>
    <t>和歌山県印南町</t>
  </si>
  <si>
    <t>北海道島牧村</t>
  </si>
  <si>
    <t>北海道寿都町</t>
  </si>
  <si>
    <t>北海道黒松内町</t>
  </si>
  <si>
    <t>和歌山県太地町</t>
  </si>
  <si>
    <t>北海道ニセコ町</t>
  </si>
  <si>
    <t>北海道真狩村</t>
  </si>
  <si>
    <t>北海道留寿都村</t>
  </si>
  <si>
    <t>北海道岩内町</t>
  </si>
  <si>
    <t>北海道泊村</t>
  </si>
  <si>
    <t>北海道神恵内村</t>
  </si>
  <si>
    <t>福井県坂井市</t>
  </si>
  <si>
    <t>北海道積丹町</t>
  </si>
  <si>
    <t>長崎県川棚町</t>
  </si>
  <si>
    <t>北海道余市町</t>
  </si>
  <si>
    <t>北海道上砂川町</t>
  </si>
  <si>
    <t>茨城県筑西市</t>
  </si>
  <si>
    <t>北海道由仁町</t>
  </si>
  <si>
    <t>北海道栗山町</t>
  </si>
  <si>
    <t>北海道浦臼町</t>
  </si>
  <si>
    <t>北海道新十津川町</t>
  </si>
  <si>
    <t>長野県南牧村</t>
  </si>
  <si>
    <t>北海道秩父別町</t>
  </si>
  <si>
    <t>石川県穴水町</t>
  </si>
  <si>
    <t>北海道鷹栖町</t>
  </si>
  <si>
    <t>北海道東神楽町</t>
  </si>
  <si>
    <t>北海道上富良野町</t>
  </si>
  <si>
    <t>北海道愛別町</t>
  </si>
  <si>
    <t>愛知県武豊町</t>
  </si>
  <si>
    <t>北海道上川町</t>
  </si>
  <si>
    <t>奈良県御杖村</t>
  </si>
  <si>
    <t>北海道東川町</t>
  </si>
  <si>
    <t>北海道美瑛町</t>
  </si>
  <si>
    <t>北海道音威子府村</t>
  </si>
  <si>
    <t>北海道中川町</t>
  </si>
  <si>
    <t>富山県入善町</t>
  </si>
  <si>
    <t>総務課</t>
  </si>
  <si>
    <t>北海道幌加内町</t>
  </si>
  <si>
    <t>北海道増毛町</t>
  </si>
  <si>
    <t>愛知県豊根村</t>
  </si>
  <si>
    <t>北海道苫前町</t>
  </si>
  <si>
    <t>福島県鮫川村</t>
  </si>
  <si>
    <t>北海道羽幌町</t>
  </si>
  <si>
    <t>北海道初山別村</t>
  </si>
  <si>
    <t>北海道猿払村</t>
  </si>
  <si>
    <t>北海道枝幸町</t>
  </si>
  <si>
    <t>大阪府岸和田市</t>
  </si>
  <si>
    <t>北海道豊富町</t>
  </si>
  <si>
    <t>北海道礼文町</t>
  </si>
  <si>
    <t>北海道利尻町</t>
  </si>
  <si>
    <t>北海道斜里町</t>
  </si>
  <si>
    <t>北海道清里町</t>
  </si>
  <si>
    <t>無し</t>
    <rPh sb="0" eb="1">
      <t>ナ</t>
    </rPh>
    <phoneticPr fontId="19"/>
  </si>
  <si>
    <t>北海道置戸町</t>
  </si>
  <si>
    <t>北海道遠軽町</t>
  </si>
  <si>
    <t>未設定</t>
    <rPh sb="0" eb="3">
      <t>ミセッテイ</t>
    </rPh>
    <phoneticPr fontId="19"/>
  </si>
  <si>
    <t>北海道湧別町</t>
  </si>
  <si>
    <t>北海道興部町</t>
  </si>
  <si>
    <t>北海道西興部村</t>
  </si>
  <si>
    <t>北海道大空町</t>
  </si>
  <si>
    <t>北海道白老町</t>
  </si>
  <si>
    <t>北海道洞爺湖町</t>
  </si>
  <si>
    <t>北海道安平町</t>
  </si>
  <si>
    <t>北海道日高町</t>
  </si>
  <si>
    <t>北海道新冠町</t>
  </si>
  <si>
    <t>北海道新ひだか町</t>
  </si>
  <si>
    <t>北海道鹿追町</t>
  </si>
  <si>
    <t>三重県大台町</t>
  </si>
  <si>
    <t>北海道新得町</t>
  </si>
  <si>
    <t>北海道中札内村</t>
  </si>
  <si>
    <t>北海道更別村</t>
  </si>
  <si>
    <t>北海道幕別町</t>
  </si>
  <si>
    <t>徳島県つるぎ町</t>
  </si>
  <si>
    <t>北海道足寄町</t>
  </si>
  <si>
    <t>北海道陸別町</t>
  </si>
  <si>
    <t>北海道厚岸町</t>
  </si>
  <si>
    <t>北海道浜中町</t>
  </si>
  <si>
    <t>北海道標茶町</t>
  </si>
  <si>
    <t>北海道弟子屈町</t>
  </si>
  <si>
    <t>北海道白糠町</t>
  </si>
  <si>
    <t>北海道標津町</t>
  </si>
  <si>
    <t>青森県弘前市</t>
  </si>
  <si>
    <t>青森県八戸市</t>
  </si>
  <si>
    <t>青森県つがる市</t>
  </si>
  <si>
    <t>青森県平川市</t>
  </si>
  <si>
    <t>青森県蓬田村</t>
  </si>
  <si>
    <t>青森県外ヶ浜町</t>
  </si>
  <si>
    <t>青森県鰺ヶ沢町</t>
  </si>
  <si>
    <t>島根県知夫村</t>
  </si>
  <si>
    <t>青森県藤崎町</t>
  </si>
  <si>
    <t>福島県富岡町</t>
  </si>
  <si>
    <t>青森県板柳町</t>
  </si>
  <si>
    <t>青森県中泊町</t>
  </si>
  <si>
    <t>青森県七戸町</t>
  </si>
  <si>
    <t>青森県六戸町</t>
  </si>
  <si>
    <t>青森県六ヶ所村</t>
  </si>
  <si>
    <t>青森県おいらせ町</t>
  </si>
  <si>
    <t>青森県大間町</t>
  </si>
  <si>
    <t>青森県田子町</t>
  </si>
  <si>
    <t>青森県南部町</t>
  </si>
  <si>
    <t>青森県階上町</t>
  </si>
  <si>
    <t>愛媛県伊予市</t>
  </si>
  <si>
    <t>基金_地単_通常</t>
    <rPh sb="0" eb="2">
      <t>キキン</t>
    </rPh>
    <rPh sb="3" eb="4">
      <t>チ</t>
    </rPh>
    <rPh sb="4" eb="5">
      <t>タン</t>
    </rPh>
    <rPh sb="6" eb="8">
      <t>ツウジョウ</t>
    </rPh>
    <phoneticPr fontId="19"/>
  </si>
  <si>
    <t>岩手県大船渡市</t>
  </si>
  <si>
    <t>岩手県花巻市</t>
  </si>
  <si>
    <t>岩手県久慈市</t>
  </si>
  <si>
    <t>岩手県陸前高田市</t>
  </si>
  <si>
    <t>岩手県釜石市</t>
  </si>
  <si>
    <t>岩手県二戸市</t>
  </si>
  <si>
    <t>予備１</t>
    <rPh sb="0" eb="2">
      <t>ヨビ</t>
    </rPh>
    <phoneticPr fontId="19"/>
  </si>
  <si>
    <t>岩手県滝沢市</t>
  </si>
  <si>
    <t>岩手県雫石町</t>
  </si>
  <si>
    <t>岩手県葛巻町</t>
  </si>
  <si>
    <t>農林水産・食品分野</t>
  </si>
  <si>
    <t>岩手県岩手町</t>
  </si>
  <si>
    <t>岩手県矢巾町</t>
  </si>
  <si>
    <t>岩手県平泉町</t>
  </si>
  <si>
    <t>岩手県岩泉町</t>
  </si>
  <si>
    <t>千葉県酒々井町</t>
  </si>
  <si>
    <t>岩手県田野畑村</t>
  </si>
  <si>
    <t>岩手県軽米町</t>
  </si>
  <si>
    <t>岩手県野田村</t>
  </si>
  <si>
    <t>岩手県洋野町</t>
  </si>
  <si>
    <t>宮城県仙台市</t>
  </si>
  <si>
    <t>宮城県石巻市</t>
  </si>
  <si>
    <t>宮城県気仙沼市</t>
  </si>
  <si>
    <t>宮城県名取市</t>
  </si>
  <si>
    <t>長野県山形村</t>
  </si>
  <si>
    <t>宮城県登米市</t>
  </si>
  <si>
    <t>宮城県栗原市</t>
  </si>
  <si>
    <t>宮城県大崎市</t>
  </si>
  <si>
    <t>宮城県蔵王町</t>
  </si>
  <si>
    <t>宮城県大河原町</t>
  </si>
  <si>
    <t>宮城県川崎町</t>
  </si>
  <si>
    <t>宮城県亘理町</t>
  </si>
  <si>
    <t>本省繰越希望額
（R5予備費により措置された給付金・定額減税一体支援枠分（給付費）
交付限度額④に係る希望額）</t>
    <rPh sb="0" eb="2">
      <t>ホンショウ</t>
    </rPh>
    <rPh sb="2" eb="4">
      <t>クリコシ</t>
    </rPh>
    <rPh sb="4" eb="6">
      <t>キボウ</t>
    </rPh>
    <rPh sb="6" eb="7">
      <t>ガク</t>
    </rPh>
    <rPh sb="37" eb="40">
      <t>キュウフヒ</t>
    </rPh>
    <phoneticPr fontId="19"/>
  </si>
  <si>
    <t>宮城県大衡村</t>
  </si>
  <si>
    <t>宮城県加美町</t>
  </si>
  <si>
    <t>宮城県涌谷町</t>
  </si>
  <si>
    <t>宮城県女川町</t>
  </si>
  <si>
    <t>宮城県南三陸町</t>
  </si>
  <si>
    <t>熊本県益城町</t>
  </si>
  <si>
    <t>秋田県秋田市</t>
  </si>
  <si>
    <t>秋田県能代市</t>
  </si>
  <si>
    <t>秋田県横手市</t>
  </si>
  <si>
    <t>秋田県大館市</t>
  </si>
  <si>
    <t>秋田県男鹿市</t>
  </si>
  <si>
    <t>千葉県鴨川市</t>
  </si>
  <si>
    <t>兵庫県姫路市</t>
  </si>
  <si>
    <t>備考1
(重点支援地方交付金の追加を踏まえた各省庁の通知の発出状況に定義されている対象分野)</t>
    <rPh sb="0" eb="2">
      <t>ビコウ</t>
    </rPh>
    <rPh sb="5" eb="9">
      <t>ジュウテンシエン</t>
    </rPh>
    <rPh sb="9" eb="11">
      <t>チホウ</t>
    </rPh>
    <rPh sb="11" eb="14">
      <t>コウフキン</t>
    </rPh>
    <rPh sb="15" eb="17">
      <t>ツイカ</t>
    </rPh>
    <rPh sb="18" eb="19">
      <t>フ</t>
    </rPh>
    <rPh sb="22" eb="25">
      <t>カクショウチョウ</t>
    </rPh>
    <rPh sb="26" eb="28">
      <t>ツウチ</t>
    </rPh>
    <rPh sb="29" eb="33">
      <t>ハッシュツジョウキョウ</t>
    </rPh>
    <rPh sb="34" eb="36">
      <t>テイギ</t>
    </rPh>
    <rPh sb="41" eb="43">
      <t>タイショウ</t>
    </rPh>
    <rPh sb="43" eb="45">
      <t>ブンヤ</t>
    </rPh>
    <phoneticPr fontId="19"/>
  </si>
  <si>
    <t>秋田県湯沢市</t>
  </si>
  <si>
    <t>神奈川県茅ヶ崎市</t>
  </si>
  <si>
    <t>秋田県由利本荘市</t>
  </si>
  <si>
    <t>秋田県大仙市</t>
  </si>
  <si>
    <t>秋田県北秋田市</t>
  </si>
  <si>
    <t>秋田県上小阿仁村</t>
  </si>
  <si>
    <t>秋田県五城目町</t>
  </si>
  <si>
    <t>秋田県八郎潟町</t>
  </si>
  <si>
    <t>秋田県井川町</t>
  </si>
  <si>
    <t>秋田県大潟村</t>
  </si>
  <si>
    <t>秋田県美郷町</t>
  </si>
  <si>
    <t>山形県山形市</t>
  </si>
  <si>
    <t>山形県新庄市</t>
  </si>
  <si>
    <t>このファイルを破壊していない。（パスワードを解除しての操作や、書式の貼り付けによる条件付書式の変更をしていない。）</t>
    <rPh sb="7" eb="9">
      <t>ハカイ</t>
    </rPh>
    <rPh sb="22" eb="24">
      <t>カイジョ</t>
    </rPh>
    <rPh sb="27" eb="29">
      <t>ソウサ</t>
    </rPh>
    <rPh sb="31" eb="33">
      <t>ショシキ</t>
    </rPh>
    <rPh sb="34" eb="35">
      <t>ハ</t>
    </rPh>
    <rPh sb="36" eb="37">
      <t>ツ</t>
    </rPh>
    <rPh sb="41" eb="44">
      <t>ジョウケンツキ</t>
    </rPh>
    <rPh sb="44" eb="46">
      <t>ショシキ</t>
    </rPh>
    <rPh sb="47" eb="49">
      <t>ヘンコウ</t>
    </rPh>
    <phoneticPr fontId="19"/>
  </si>
  <si>
    <t>山形県寒河江市</t>
  </si>
  <si>
    <t>山梨県山梨市</t>
  </si>
  <si>
    <t>山形県上山市</t>
  </si>
  <si>
    <t>山形県村山市</t>
  </si>
  <si>
    <t>山形県天童市</t>
  </si>
  <si>
    <t>山形県東根市</t>
  </si>
  <si>
    <t>山形県中山町</t>
  </si>
  <si>
    <t>山形県西川町</t>
  </si>
  <si>
    <t>山形県大石田町</t>
  </si>
  <si>
    <t>福井県あわら市</t>
  </si>
  <si>
    <t>山形県最上町</t>
  </si>
  <si>
    <t>山形県戸沢村</t>
  </si>
  <si>
    <t>山形県高畠町</t>
  </si>
  <si>
    <t>山形県川西町</t>
  </si>
  <si>
    <t>山形県白鷹町</t>
  </si>
  <si>
    <t>漁業集落排水事業者</t>
    <rPh sb="0" eb="2">
      <t>ギョギョウ</t>
    </rPh>
    <rPh sb="2" eb="4">
      <t>シュウラク</t>
    </rPh>
    <rPh sb="4" eb="6">
      <t>ハイスイ</t>
    </rPh>
    <rPh sb="6" eb="9">
      <t>ジギョウシャ</t>
    </rPh>
    <phoneticPr fontId="19"/>
  </si>
  <si>
    <t>山形県庄内町</t>
  </si>
  <si>
    <t>山形県遊佐町</t>
  </si>
  <si>
    <t>福島県福島市</t>
  </si>
  <si>
    <t>福島県郡山市</t>
  </si>
  <si>
    <t>福島県須賀川市</t>
  </si>
  <si>
    <t>福島県喜多方市</t>
  </si>
  <si>
    <t>配分予定額計
国のR5補正予算分（低所得世帯支援枠分）　事務費　交付限度額③</t>
    <rPh sb="0" eb="2">
      <t>ハイブン</t>
    </rPh>
    <rPh sb="2" eb="4">
      <t>ヨテイ</t>
    </rPh>
    <rPh sb="4" eb="5">
      <t>ガク</t>
    </rPh>
    <rPh sb="5" eb="6">
      <t>ケイ</t>
    </rPh>
    <phoneticPr fontId="45"/>
  </si>
  <si>
    <t>福島県二本松市</t>
  </si>
  <si>
    <t>福島県南相馬市</t>
  </si>
  <si>
    <t>東京都荒川区</t>
  </si>
  <si>
    <t>福島県伊達市</t>
  </si>
  <si>
    <t>千葉県君津市</t>
  </si>
  <si>
    <t>福島県桑折町</t>
  </si>
  <si>
    <t>佐賀県基山町</t>
  </si>
  <si>
    <t>福島県国見町</t>
  </si>
  <si>
    <t>福島県鏡石町</t>
  </si>
  <si>
    <t>福島県下郷町</t>
  </si>
  <si>
    <t>福島県南会津町</t>
  </si>
  <si>
    <t>福島県西会津町</t>
  </si>
  <si>
    <t>福島県柳津町</t>
  </si>
  <si>
    <t>高知県中土佐町</t>
  </si>
  <si>
    <t>福島県泉崎村</t>
  </si>
  <si>
    <t>福島県中島村</t>
  </si>
  <si>
    <t>山梨県笛吹市</t>
  </si>
  <si>
    <t>福島県棚倉町</t>
  </si>
  <si>
    <t>福島県古殿町</t>
  </si>
  <si>
    <t>福島県三春町</t>
  </si>
  <si>
    <t>福島県楢葉町</t>
  </si>
  <si>
    <t>R5_補正</t>
  </si>
  <si>
    <t>福島県大熊町</t>
  </si>
  <si>
    <t>福島県浪江町</t>
  </si>
  <si>
    <t>埼玉県富士見市</t>
  </si>
  <si>
    <t>福島県飯舘村</t>
  </si>
  <si>
    <t>長野県塩尻市</t>
  </si>
  <si>
    <t>茨城県結城市</t>
  </si>
  <si>
    <t>東京都八王子市</t>
  </si>
  <si>
    <t>茨城県龍ケ崎市</t>
  </si>
  <si>
    <t>茨城県常総市</t>
  </si>
  <si>
    <t>茨城県常陸太田市</t>
  </si>
  <si>
    <t>茨城県高萩市</t>
  </si>
  <si>
    <t>茨城県牛久市</t>
  </si>
  <si>
    <t>茨城県つくば市</t>
  </si>
  <si>
    <t>茨城県ひたちなか市</t>
  </si>
  <si>
    <t>茨城県守谷市</t>
  </si>
  <si>
    <t>茨城県常陸大宮市</t>
  </si>
  <si>
    <t>茨城県坂東市</t>
  </si>
  <si>
    <t>茨城県かすみがうら市</t>
  </si>
  <si>
    <t>茨城県神栖市</t>
  </si>
  <si>
    <t>茨城県行方市</t>
  </si>
  <si>
    <t>茨城県鉾田市</t>
  </si>
  <si>
    <t>茨城県茨城町</t>
  </si>
  <si>
    <t>山口県岩国市</t>
  </si>
  <si>
    <t>茨城県城里町</t>
  </si>
  <si>
    <t>茨城県東海村</t>
  </si>
  <si>
    <t>茨城県大子町</t>
  </si>
  <si>
    <t>茨城県阿見町</t>
  </si>
  <si>
    <t>神奈川県横浜市</t>
  </si>
  <si>
    <t>茨城県八千代町</t>
  </si>
  <si>
    <t>兵庫県川西市</t>
  </si>
  <si>
    <t>茨城県五霞町</t>
  </si>
  <si>
    <t>茨城県境町</t>
  </si>
  <si>
    <t>茨城県利根町</t>
  </si>
  <si>
    <t>栃木県栃木市</t>
  </si>
  <si>
    <t>栃木県佐野市</t>
  </si>
  <si>
    <t>栃木県鹿沼市</t>
  </si>
  <si>
    <t>栃木県日光市</t>
  </si>
  <si>
    <t>栃木県小山市</t>
  </si>
  <si>
    <t>栃木県大田原市</t>
  </si>
  <si>
    <t>栃木県那須塩原市</t>
  </si>
  <si>
    <t>栃木県那須烏山市</t>
  </si>
  <si>
    <t>地域住民への周知方法（HP,広報紙など）</t>
  </si>
  <si>
    <t>栃木県下野市</t>
  </si>
  <si>
    <t>栃木県上三川町</t>
  </si>
  <si>
    <t>京都府宮津市</t>
  </si>
  <si>
    <t>栃木県茂木町</t>
  </si>
  <si>
    <t>栃木県壬生町</t>
  </si>
  <si>
    <t>岐阜県笠松町</t>
  </si>
  <si>
    <t>栃木県高根沢町</t>
  </si>
  <si>
    <t>栃木県那珂川町</t>
  </si>
  <si>
    <t>群馬県前橋市</t>
  </si>
  <si>
    <t>群馬県桐生市</t>
  </si>
  <si>
    <t>群馬県沼田市</t>
  </si>
  <si>
    <t>イ 利子補給事業又は信用保証料補助事業</t>
  </si>
  <si>
    <t>群馬県館林市</t>
  </si>
  <si>
    <t>群馬県渋川市</t>
  </si>
  <si>
    <t>群馬県藤岡市</t>
  </si>
  <si>
    <t>群馬県安中市</t>
  </si>
  <si>
    <t>群馬県吉岡町</t>
  </si>
  <si>
    <t>群馬県神流町</t>
  </si>
  <si>
    <t>群馬県下仁田町</t>
  </si>
  <si>
    <t>群馬県甘楽町</t>
  </si>
  <si>
    <t>農業集落排水事業者</t>
    <rPh sb="0" eb="2">
      <t>ノウギョウ</t>
    </rPh>
    <rPh sb="2" eb="4">
      <t>シュウラク</t>
    </rPh>
    <rPh sb="4" eb="6">
      <t>ハイスイ</t>
    </rPh>
    <rPh sb="6" eb="9">
      <t>ジギョウシャ</t>
    </rPh>
    <phoneticPr fontId="19"/>
  </si>
  <si>
    <t>群馬県中之条町</t>
  </si>
  <si>
    <t>群馬県川場村</t>
  </si>
  <si>
    <t>群馬県昭和村</t>
  </si>
  <si>
    <t>群馬県みなかみ町</t>
  </si>
  <si>
    <t>群馬県玉村町</t>
  </si>
  <si>
    <t>群馬県千代田町</t>
  </si>
  <si>
    <t>R5補正（地）</t>
  </si>
  <si>
    <t>群馬県大泉町</t>
  </si>
  <si>
    <t>群馬県邑楽町</t>
  </si>
  <si>
    <t>千葉県勝浦市</t>
  </si>
  <si>
    <t>埼玉県川越市</t>
  </si>
  <si>
    <t>埼玉県行田市</t>
  </si>
  <si>
    <t>埼玉県所沢市</t>
  </si>
  <si>
    <t>埼玉県加須市</t>
  </si>
  <si>
    <t>福岡県八女市</t>
  </si>
  <si>
    <t>埼玉県鴻巣市</t>
  </si>
  <si>
    <t>埼玉県蕨市</t>
  </si>
  <si>
    <t>埼玉県入間市</t>
  </si>
  <si>
    <t>生活応援給付金金事業（低所得者世帯支援（こども加算対象世帯））【物価高騰対策給付金】</t>
  </si>
  <si>
    <t>埼玉県朝霞市</t>
  </si>
  <si>
    <t>埼玉県新座市</t>
  </si>
  <si>
    <t>和歌山県御坊市</t>
  </si>
  <si>
    <t>埼玉県桶川市</t>
  </si>
  <si>
    <t>新潟県佐渡市</t>
  </si>
  <si>
    <t>島根県浜田市</t>
  </si>
  <si>
    <t>埼玉県三郷市</t>
  </si>
  <si>
    <t>埼玉県幸手市</t>
  </si>
  <si>
    <t>埼玉県日高市</t>
  </si>
  <si>
    <t>埼玉県白岡市</t>
  </si>
  <si>
    <t>埼玉県三芳町</t>
  </si>
  <si>
    <t>埼玉県毛呂山町</t>
  </si>
  <si>
    <t>埼玉県越生町</t>
  </si>
  <si>
    <t>埼玉県滑川町</t>
  </si>
  <si>
    <t>埼玉県川島町</t>
  </si>
  <si>
    <t>埼玉県吉見町</t>
  </si>
  <si>
    <t>埼玉県ときがわ町</t>
  </si>
  <si>
    <t>神奈川県松田町</t>
  </si>
  <si>
    <t>埼玉県小鹿野町</t>
  </si>
  <si>
    <t>埼玉県美里町</t>
  </si>
  <si>
    <t>埼玉県神川町</t>
  </si>
  <si>
    <t>岐阜県八百津町</t>
  </si>
  <si>
    <t>埼玉県寄居町</t>
  </si>
  <si>
    <t>埼玉県松伏町</t>
  </si>
  <si>
    <t>福岡県柳川市</t>
  </si>
  <si>
    <t>千葉県千葉市</t>
  </si>
  <si>
    <t>千葉県木更津市</t>
  </si>
  <si>
    <t>千葉県松戸市</t>
  </si>
  <si>
    <t>千葉県茂原市</t>
  </si>
  <si>
    <t>千葉県東金市</t>
  </si>
  <si>
    <t>団体コード5桁</t>
    <rPh sb="0" eb="2">
      <t>ダンタイ</t>
    </rPh>
    <rPh sb="6" eb="7">
      <t>ケタ</t>
    </rPh>
    <phoneticPr fontId="19"/>
  </si>
  <si>
    <t>千葉県旭市</t>
  </si>
  <si>
    <t>千葉県習志野市</t>
  </si>
  <si>
    <t>千葉県市原市</t>
  </si>
  <si>
    <t>千葉県我孫子市</t>
  </si>
  <si>
    <t>千葉県四街道市</t>
  </si>
  <si>
    <t>千葉県香取市</t>
  </si>
  <si>
    <t>千葉県大網白里市</t>
  </si>
  <si>
    <t>千葉県栄町</t>
  </si>
  <si>
    <t>22341</t>
  </si>
  <si>
    <t>千葉県神崎町</t>
  </si>
  <si>
    <t>千葉県横芝光町</t>
  </si>
  <si>
    <t>低所得</t>
    <rPh sb="0" eb="1">
      <t>テイ</t>
    </rPh>
    <rPh sb="1" eb="3">
      <t>ショトク</t>
    </rPh>
    <phoneticPr fontId="19"/>
  </si>
  <si>
    <t>千葉県長生村</t>
  </si>
  <si>
    <t>千葉県白子町</t>
  </si>
  <si>
    <t>千葉県長柄町</t>
  </si>
  <si>
    <t>千葉県大多喜町</t>
  </si>
  <si>
    <t>東京都千代田区</t>
  </si>
  <si>
    <t>東京都文京区</t>
  </si>
  <si>
    <t>東京都目黒区</t>
  </si>
  <si>
    <t>東京都豊島区</t>
  </si>
  <si>
    <t>東京都北区</t>
  </si>
  <si>
    <t>奈良県葛城市</t>
  </si>
  <si>
    <t>東京都板橋区</t>
  </si>
  <si>
    <t>東京都足立区</t>
  </si>
  <si>
    <t>東京都青梅市</t>
  </si>
  <si>
    <t>東京都昭島市</t>
  </si>
  <si>
    <t>東京都小金井市</t>
  </si>
  <si>
    <t>東京都小平市</t>
  </si>
  <si>
    <t>東京都国立市</t>
  </si>
  <si>
    <t>東京都東大和市</t>
  </si>
  <si>
    <t>東京都東久留米市</t>
  </si>
  <si>
    <t>東京都武蔵村山市</t>
  </si>
  <si>
    <t>新潟県弥彦村</t>
  </si>
  <si>
    <t>東京都多摩市</t>
  </si>
  <si>
    <t>愛知県犬山市</t>
  </si>
  <si>
    <t>東京都稲城市</t>
  </si>
  <si>
    <t>東京都あきる野市</t>
  </si>
  <si>
    <t>東京都檜原村</t>
  </si>
  <si>
    <t>東京都大島町</t>
  </si>
  <si>
    <t>東京都三宅村</t>
  </si>
  <si>
    <t>東京都小笠原村</t>
  </si>
  <si>
    <t>神奈川県藤沢市</t>
  </si>
  <si>
    <t>神奈川県逗子市</t>
  </si>
  <si>
    <t>神奈川県秦野市</t>
  </si>
  <si>
    <t>神奈川県厚木市</t>
  </si>
  <si>
    <t>神奈川県大和市</t>
  </si>
  <si>
    <t>大分県国東市</t>
  </si>
  <si>
    <t>神奈川県葉山町</t>
  </si>
  <si>
    <t>神奈川県寒川町</t>
  </si>
  <si>
    <t>神奈川県二宮町</t>
  </si>
  <si>
    <t>給付支援サービス
（一体給付）</t>
    <rPh sb="10" eb="12">
      <t>イッタイ</t>
    </rPh>
    <phoneticPr fontId="19"/>
  </si>
  <si>
    <t>神奈川県山北町</t>
  </si>
  <si>
    <t>神奈川県愛川町</t>
  </si>
  <si>
    <t>新潟県三条市</t>
  </si>
  <si>
    <t>R5_補正・予備</t>
  </si>
  <si>
    <t>新潟県新発田市</t>
  </si>
  <si>
    <t>新潟県見附市</t>
  </si>
  <si>
    <t>新潟県村上市</t>
  </si>
  <si>
    <t>新潟県燕市</t>
  </si>
  <si>
    <t>新潟県糸魚川市</t>
  </si>
  <si>
    <t>新潟県五泉市</t>
  </si>
  <si>
    <t>新潟県上越市</t>
  </si>
  <si>
    <t>新潟県阿賀野市</t>
  </si>
  <si>
    <t>新潟県阿賀町</t>
  </si>
  <si>
    <t>新潟県出雲崎町</t>
  </si>
  <si>
    <t>新潟県津南町</t>
  </si>
  <si>
    <t>新潟県刈羽村</t>
  </si>
  <si>
    <t>富山県魚津市</t>
  </si>
  <si>
    <t>富山県滑川市</t>
  </si>
  <si>
    <t>富山県黒部市</t>
  </si>
  <si>
    <t>富山県射水市</t>
  </si>
  <si>
    <t>富山県舟橋村</t>
  </si>
  <si>
    <t>私立学校</t>
    <rPh sb="0" eb="2">
      <t>シリツ</t>
    </rPh>
    <rPh sb="2" eb="4">
      <t>ガッコウ</t>
    </rPh>
    <phoneticPr fontId="19"/>
  </si>
  <si>
    <t>富山県上市町</t>
  </si>
  <si>
    <t>富山県立山町</t>
  </si>
  <si>
    <t>富山県朝日町</t>
  </si>
  <si>
    <t>石川県金沢市</t>
  </si>
  <si>
    <t>恩恵を十分に受けられない世帯</t>
    <rPh sb="0" eb="2">
      <t>オンケイ</t>
    </rPh>
    <rPh sb="3" eb="5">
      <t>ジュウブン</t>
    </rPh>
    <rPh sb="6" eb="7">
      <t>ウ</t>
    </rPh>
    <rPh sb="12" eb="14">
      <t>セタイ</t>
    </rPh>
    <phoneticPr fontId="19"/>
  </si>
  <si>
    <t>石川県小松市</t>
  </si>
  <si>
    <t>石川県輪島市</t>
  </si>
  <si>
    <t>石川県羽咋市</t>
  </si>
  <si>
    <t>令和５年度　物価高騰対応重点支援地方創生臨時交付金実施計画</t>
    <rPh sb="0" eb="2">
      <t>レイワ</t>
    </rPh>
    <rPh sb="6" eb="8">
      <t>ブッカ</t>
    </rPh>
    <rPh sb="8" eb="10">
      <t>コウトウ</t>
    </rPh>
    <rPh sb="10" eb="12">
      <t>タイオウ</t>
    </rPh>
    <rPh sb="12" eb="14">
      <t>ジュウテン</t>
    </rPh>
    <rPh sb="14" eb="16">
      <t>シエン</t>
    </rPh>
    <rPh sb="16" eb="18">
      <t>チホウ</t>
    </rPh>
    <rPh sb="18" eb="20">
      <t>ソウセイ</t>
    </rPh>
    <rPh sb="20" eb="22">
      <t>リンジ</t>
    </rPh>
    <rPh sb="22" eb="25">
      <t>コウフキン</t>
    </rPh>
    <phoneticPr fontId="19"/>
  </si>
  <si>
    <t>石川県かほく市</t>
  </si>
  <si>
    <t>石川県能美市</t>
  </si>
  <si>
    <t>石川県川北町</t>
  </si>
  <si>
    <t>石川県津幡町</t>
  </si>
  <si>
    <t>石川県志賀町</t>
  </si>
  <si>
    <t>石川県宝達志水町</t>
  </si>
  <si>
    <t>石川県中能登町</t>
  </si>
  <si>
    <t>石川県能登町</t>
  </si>
  <si>
    <t>福井県敦賀市</t>
  </si>
  <si>
    <t>福井県越前市</t>
  </si>
  <si>
    <t>福井県永平寺町</t>
  </si>
  <si>
    <t>福井県池田町</t>
  </si>
  <si>
    <t>福井県南越前町</t>
  </si>
  <si>
    <t>福井県美浜町</t>
  </si>
  <si>
    <t>福井県おおい町</t>
  </si>
  <si>
    <t>福井県若狭町</t>
  </si>
  <si>
    <t>山梨県甲府市</t>
  </si>
  <si>
    <t>山梨県都留市</t>
  </si>
  <si>
    <t>山梨県大月市</t>
  </si>
  <si>
    <t>山梨県韮崎市</t>
  </si>
  <si>
    <t>山梨県北杜市</t>
  </si>
  <si>
    <t>山梨県上野原市</t>
  </si>
  <si>
    <t>山梨県甲州市</t>
  </si>
  <si>
    <t>山梨県市川三郷町</t>
  </si>
  <si>
    <t>長崎県長崎市</t>
  </si>
  <si>
    <t>山梨県早川町</t>
  </si>
  <si>
    <t>山梨県身延町</t>
  </si>
  <si>
    <t>山梨県忍野村</t>
  </si>
  <si>
    <t>山梨県山中湖村</t>
  </si>
  <si>
    <t>山梨県鳴沢村</t>
  </si>
  <si>
    <t>山梨県富士河口湖町</t>
  </si>
  <si>
    <t>山梨県丹波山村</t>
  </si>
  <si>
    <t>長野県長野市</t>
  </si>
  <si>
    <t>長野県上田市</t>
  </si>
  <si>
    <t>長野県駒ヶ根市</t>
  </si>
  <si>
    <t>長野県中野市</t>
  </si>
  <si>
    <t>長野県佐久市</t>
  </si>
  <si>
    <t>長野県千曲市</t>
  </si>
  <si>
    <t>※事務連絡参照</t>
  </si>
  <si>
    <t>長野県安曇野市</t>
  </si>
  <si>
    <t>長野県小海町</t>
  </si>
  <si>
    <t>長野県川上村</t>
  </si>
  <si>
    <t>長野県北相木村</t>
  </si>
  <si>
    <t>長野県佐久穂町</t>
  </si>
  <si>
    <t>長野県軽井沢町</t>
  </si>
  <si>
    <t>長野県立科町</t>
  </si>
  <si>
    <t>長野県青木村</t>
  </si>
  <si>
    <t>鹿児島県南大隅町</t>
  </si>
  <si>
    <t>長野県辰野町</t>
  </si>
  <si>
    <t>長野県飯島町</t>
  </si>
  <si>
    <t>長野県松川町</t>
  </si>
  <si>
    <t>長野県阿智村</t>
  </si>
  <si>
    <t>長野県根羽村</t>
  </si>
  <si>
    <t>長野県泰阜村</t>
  </si>
  <si>
    <t>長野県豊丘村</t>
  </si>
  <si>
    <t>島根県隠岐の島町</t>
  </si>
  <si>
    <t>徳島県那賀町</t>
  </si>
  <si>
    <t>長野県大桑村</t>
  </si>
  <si>
    <t>国のR5予備費
（交付限度額⑧）</t>
  </si>
  <si>
    <t>長野県木曽町</t>
  </si>
  <si>
    <t>長野県麻績村</t>
  </si>
  <si>
    <t>長野県生坂村</t>
  </si>
  <si>
    <t>長野県朝日村</t>
  </si>
  <si>
    <t>長野県筑北村</t>
  </si>
  <si>
    <t>高知県本山町</t>
  </si>
  <si>
    <t>長野県小谷村</t>
  </si>
  <si>
    <t>長野県小布施町</t>
  </si>
  <si>
    <t>長野県木島平村</t>
  </si>
  <si>
    <t>長野県野沢温泉村</t>
  </si>
  <si>
    <t>長野県小川村</t>
  </si>
  <si>
    <t>岐阜県岐阜市</t>
  </si>
  <si>
    <t>岐阜県大垣市</t>
  </si>
  <si>
    <t>岐阜県高山市</t>
  </si>
  <si>
    <t>岐阜県関市</t>
  </si>
  <si>
    <t>対象世帯に対して令和5年12月までに支給を開始する</t>
    <rPh sb="0" eb="2">
      <t>タイショウ</t>
    </rPh>
    <rPh sb="2" eb="4">
      <t>セタイ</t>
    </rPh>
    <rPh sb="5" eb="6">
      <t>タイ</t>
    </rPh>
    <rPh sb="8" eb="10">
      <t>レイワ</t>
    </rPh>
    <rPh sb="11" eb="12">
      <t>ネン</t>
    </rPh>
    <rPh sb="14" eb="15">
      <t>ガツ</t>
    </rPh>
    <rPh sb="18" eb="20">
      <t>シキュウ</t>
    </rPh>
    <rPh sb="21" eb="23">
      <t>カイシ</t>
    </rPh>
    <phoneticPr fontId="19"/>
  </si>
  <si>
    <t>岐阜県美濃市</t>
  </si>
  <si>
    <t>岐阜県美濃加茂市</t>
  </si>
  <si>
    <t>岐阜県可児市</t>
  </si>
  <si>
    <t>岐阜県山県市</t>
  </si>
  <si>
    <t>岐阜県飛騨市</t>
  </si>
  <si>
    <t>岐阜県本巣市</t>
  </si>
  <si>
    <t>岐阜県郡上市</t>
  </si>
  <si>
    <t>岐阜県下呂市</t>
  </si>
  <si>
    <t>岐阜県海津市</t>
  </si>
  <si>
    <t>岐阜県岐南町</t>
  </si>
  <si>
    <t>岐阜県関ケ原町</t>
  </si>
  <si>
    <t>岐阜県神戸町</t>
  </si>
  <si>
    <t>岐阜県安八町</t>
  </si>
  <si>
    <t>岐阜県大野町</t>
  </si>
  <si>
    <t>岐阜県坂祝町</t>
  </si>
  <si>
    <t>岐阜県川辺町</t>
  </si>
  <si>
    <t>岐阜県七宗町</t>
  </si>
  <si>
    <t>静岡県浜松市</t>
  </si>
  <si>
    <t>静岡県熱海市</t>
  </si>
  <si>
    <t>静岡県島田市</t>
  </si>
  <si>
    <t>静岡県富士市</t>
  </si>
  <si>
    <t>静岡県藤枝市</t>
  </si>
  <si>
    <t>静岡県御殿場市</t>
  </si>
  <si>
    <t>静岡県下田市</t>
  </si>
  <si>
    <t>静岡県湖西市</t>
  </si>
  <si>
    <t>静岡県伊豆の国市</t>
  </si>
  <si>
    <t>静岡県松崎町</t>
  </si>
  <si>
    <t>静岡県西伊豆町</t>
  </si>
  <si>
    <t>エラー（自治体名記載不備）</t>
  </si>
  <si>
    <t>静岡県清水町</t>
  </si>
  <si>
    <t>静岡県小山町</t>
  </si>
  <si>
    <t>静岡県吉田町</t>
  </si>
  <si>
    <t>静岡県川根本町</t>
  </si>
  <si>
    <t>愛知県豊橋市</t>
  </si>
  <si>
    <t>愛知県岡崎市</t>
  </si>
  <si>
    <t>愛知県一宮市</t>
  </si>
  <si>
    <r>
      <t>　</t>
    </r>
    <r>
      <rPr>
        <sz val="14"/>
        <color rgb="FFFF0000"/>
        <rFont val="ＭＳ Ｐゴシック"/>
      </rPr>
      <t>差押禁止法の対象範囲　</t>
    </r>
    <rPh sb="7" eb="9">
      <t>タイショウ</t>
    </rPh>
    <phoneticPr fontId="19"/>
  </si>
  <si>
    <t>愛知県半田市</t>
  </si>
  <si>
    <t>愛知県春日井市</t>
  </si>
  <si>
    <t>長崎県五島市</t>
  </si>
  <si>
    <t>愛知県津島市</t>
  </si>
  <si>
    <t>愛知県碧南市</t>
  </si>
  <si>
    <t>愛知県刈谷市</t>
  </si>
  <si>
    <t>愛知県豊田市</t>
  </si>
  <si>
    <t>愛知県安城市</t>
  </si>
  <si>
    <t>愛知県西尾市</t>
  </si>
  <si>
    <t>愛知県蒲郡市</t>
  </si>
  <si>
    <t>愛知県江南市</t>
  </si>
  <si>
    <t>愛知県知立市</t>
  </si>
  <si>
    <t>愛知県岩倉市</t>
  </si>
  <si>
    <t>愛知県豊明市</t>
  </si>
  <si>
    <t>愛知県日進市</t>
  </si>
  <si>
    <t>愛知県愛西市</t>
  </si>
  <si>
    <t>愛知県清須市</t>
  </si>
  <si>
    <t>愛知県みよし市</t>
  </si>
  <si>
    <t>愛知県あま市</t>
  </si>
  <si>
    <t>愛知県長久手市</t>
  </si>
  <si>
    <t>愛知県扶桑町</t>
  </si>
  <si>
    <t>愛知県大治町</t>
  </si>
  <si>
    <t>愛知県蟹江町</t>
  </si>
  <si>
    <t>愛知県東浦町</t>
  </si>
  <si>
    <t>愛知県東栄町</t>
  </si>
  <si>
    <t>三重県鈴鹿市</t>
  </si>
  <si>
    <t>三重県尾鷲市</t>
  </si>
  <si>
    <t>三重県亀山市</t>
  </si>
  <si>
    <t>三重県鳥羽市</t>
  </si>
  <si>
    <t>三重県いなべ市</t>
  </si>
  <si>
    <t>三重県志摩市</t>
  </si>
  <si>
    <t>香川県さぬき市</t>
  </si>
  <si>
    <t>三重県菰野町</t>
  </si>
  <si>
    <t>三重県玉城町</t>
  </si>
  <si>
    <t>三重県大紀町</t>
  </si>
  <si>
    <t>三重県南伊勢町</t>
  </si>
  <si>
    <t>三重県御浜町</t>
  </si>
  <si>
    <t>滋賀県彦根市</t>
  </si>
  <si>
    <t>滋賀県草津市</t>
  </si>
  <si>
    <t>滋賀県守山市</t>
  </si>
  <si>
    <t>滋賀県栗東市</t>
  </si>
  <si>
    <t>滋賀県野洲市</t>
  </si>
  <si>
    <t>滋賀県高島市</t>
  </si>
  <si>
    <t>滋賀県東近江市</t>
  </si>
  <si>
    <t>滋賀県米原市</t>
  </si>
  <si>
    <t>滋賀県竜王町</t>
  </si>
  <si>
    <t>福岡県筑紫野市</t>
  </si>
  <si>
    <t>滋賀県豊郷町</t>
  </si>
  <si>
    <t>広島県呉市</t>
  </si>
  <si>
    <t>滋賀県多賀町</t>
  </si>
  <si>
    <t>京都府福知山市</t>
  </si>
  <si>
    <t>京都府舞鶴市</t>
  </si>
  <si>
    <t>京都府綾部市</t>
  </si>
  <si>
    <t>京都府宇治市</t>
  </si>
  <si>
    <t>京都府亀岡市</t>
  </si>
  <si>
    <t>京都府長岡京市</t>
  </si>
  <si>
    <t>京都府八幡市</t>
  </si>
  <si>
    <t>京都府京田辺市</t>
  </si>
  <si>
    <t>京都府南丹市</t>
  </si>
  <si>
    <t>京都府木津川市</t>
  </si>
  <si>
    <t>京都府大山崎町</t>
  </si>
  <si>
    <t>京都府井手町</t>
  </si>
  <si>
    <t>京都府宇治田原町</t>
  </si>
  <si>
    <t>京都府笠置町</t>
  </si>
  <si>
    <t>京都府精華町</t>
  </si>
  <si>
    <t>京都府京丹波町</t>
  </si>
  <si>
    <t>福岡県鞍手町</t>
  </si>
  <si>
    <t>大阪府高槻市</t>
  </si>
  <si>
    <t>大阪府河内長野市</t>
  </si>
  <si>
    <t>大阪府茨木市</t>
  </si>
  <si>
    <t>大阪府八尾市</t>
  </si>
  <si>
    <t>奈良県吉野町</t>
  </si>
  <si>
    <t>山口県山陽小野田市</t>
  </si>
  <si>
    <t>大阪府泉佐野市</t>
  </si>
  <si>
    <t>大阪府高石市</t>
  </si>
  <si>
    <t>34000</t>
  </si>
  <si>
    <t>大阪府富田林市</t>
  </si>
  <si>
    <t>沖縄県南城市</t>
  </si>
  <si>
    <t>大阪府大東市</t>
  </si>
  <si>
    <t>大阪府箕面市</t>
  </si>
  <si>
    <t xml:space="preserve">
国のR5補正予算分
（交付限度額③）</t>
    <rPh sb="5" eb="7">
      <t>ホセイ</t>
    </rPh>
    <phoneticPr fontId="19"/>
  </si>
  <si>
    <t>大阪府柏原市</t>
  </si>
  <si>
    <t>大阪府東大阪市</t>
  </si>
  <si>
    <t>大阪府泉南市</t>
  </si>
  <si>
    <t>大阪府四條畷市</t>
  </si>
  <si>
    <t>広島県三次市</t>
  </si>
  <si>
    <t>大阪府豊能町</t>
  </si>
  <si>
    <t>一体支援</t>
    <rPh sb="0" eb="4">
      <t>イッタイシエン</t>
    </rPh>
    <phoneticPr fontId="19"/>
  </si>
  <si>
    <t>大阪府能勢町</t>
  </si>
  <si>
    <t>大阪府忠岡町</t>
  </si>
  <si>
    <t>大阪府河南町</t>
  </si>
  <si>
    <t>大阪府千早赤阪村</t>
  </si>
  <si>
    <t>兵庫県神戸市</t>
  </si>
  <si>
    <t>兵庫県洲本市</t>
  </si>
  <si>
    <t>兵庫県芦屋市</t>
  </si>
  <si>
    <t>兵庫県伊丹市</t>
  </si>
  <si>
    <t>兵庫県赤穂市</t>
  </si>
  <si>
    <t>兵庫県宝塚市</t>
  </si>
  <si>
    <t>兵庫県三木市</t>
  </si>
  <si>
    <t>兵庫県高砂市</t>
  </si>
  <si>
    <t>兵庫県小野市</t>
  </si>
  <si>
    <t>兵庫県加西市</t>
  </si>
  <si>
    <t>兵庫県丹波篠山市</t>
  </si>
  <si>
    <t>兵庫県養父市</t>
  </si>
  <si>
    <t>兵庫県丹波市</t>
  </si>
  <si>
    <t>24343</t>
  </si>
  <si>
    <t>兵庫県南あわじ市</t>
  </si>
  <si>
    <t>兵庫県朝来市</t>
  </si>
  <si>
    <t>兵庫県宍粟市</t>
  </si>
  <si>
    <t>兵庫県加東市</t>
  </si>
  <si>
    <t>兵庫県猪名川町</t>
  </si>
  <si>
    <t>兵庫県播磨町</t>
  </si>
  <si>
    <t>兵庫県太子町</t>
  </si>
  <si>
    <t>兵庫県上郡町</t>
  </si>
  <si>
    <t>兵庫県佐用町</t>
  </si>
  <si>
    <t>大分県姫島村</t>
  </si>
  <si>
    <t>兵庫県香美町</t>
  </si>
  <si>
    <t>奈良県五條市</t>
  </si>
  <si>
    <t>奈良県香芝市</t>
  </si>
  <si>
    <t>奈良県宇陀市</t>
  </si>
  <si>
    <t>奈良県平群町</t>
  </si>
  <si>
    <t>奈良県斑鳩町</t>
  </si>
  <si>
    <t>奈良県安堵町</t>
  </si>
  <si>
    <t>奈良県三宅町</t>
  </si>
  <si>
    <t>奈良県曽爾村</t>
  </si>
  <si>
    <t>奈良県高取町</t>
  </si>
  <si>
    <t>福岡県築上町</t>
  </si>
  <si>
    <t>奈良県王寺町</t>
  </si>
  <si>
    <t>奈良県広陵町</t>
  </si>
  <si>
    <t>奈良県河合町</t>
  </si>
  <si>
    <t>事業終期_翌債</t>
    <rPh sb="0" eb="4">
      <t>ジギョウシュウキ</t>
    </rPh>
    <rPh sb="5" eb="7">
      <t>ヨクサイ</t>
    </rPh>
    <phoneticPr fontId="19"/>
  </si>
  <si>
    <t>奈良県下市町</t>
  </si>
  <si>
    <t>奈良県十津川村</t>
  </si>
  <si>
    <t>奈良県下北山村</t>
  </si>
  <si>
    <t>奈良県上北山村</t>
  </si>
  <si>
    <t>奈良県東吉野村</t>
  </si>
  <si>
    <t>和歌山県和歌山市</t>
  </si>
  <si>
    <t>和歌山県海南市</t>
  </si>
  <si>
    <t>和歌山県橋本市</t>
  </si>
  <si>
    <t>和歌山県有田市</t>
  </si>
  <si>
    <t>和歌山県田辺市</t>
  </si>
  <si>
    <t>推奨事業メニュー⑨推奨事業メニューよりも更に効果があると考える支援を選択した事業について、その理由を記載している</t>
    <rPh sb="0" eb="2">
      <t>スイショウ</t>
    </rPh>
    <rPh sb="2" eb="4">
      <t>ジギョウ</t>
    </rPh>
    <rPh sb="9" eb="11">
      <t>スイショウ</t>
    </rPh>
    <rPh sb="34" eb="36">
      <t>センタク</t>
    </rPh>
    <rPh sb="38" eb="40">
      <t>ジギョウ</t>
    </rPh>
    <rPh sb="47" eb="49">
      <t>リユウ</t>
    </rPh>
    <rPh sb="50" eb="52">
      <t>キサイ</t>
    </rPh>
    <phoneticPr fontId="19"/>
  </si>
  <si>
    <t>予備７</t>
    <rPh sb="0" eb="2">
      <t>ヨビ</t>
    </rPh>
    <phoneticPr fontId="19"/>
  </si>
  <si>
    <t>和歌山県新宮市</t>
  </si>
  <si>
    <t>和歌山県岩出市</t>
  </si>
  <si>
    <t>高知県土佐市</t>
  </si>
  <si>
    <t>和歌山県紀美野町</t>
  </si>
  <si>
    <t>和歌山県九度山町</t>
  </si>
  <si>
    <t>和歌山県高野町</t>
  </si>
  <si>
    <t>和歌山県湯浅町</t>
  </si>
  <si>
    <t>和歌山県広川町</t>
  </si>
  <si>
    <t>和歌山県美浜町</t>
  </si>
  <si>
    <t>和歌山県由良町</t>
  </si>
  <si>
    <t>和歌山県みなべ町</t>
  </si>
  <si>
    <t>和歌山県日高川町</t>
  </si>
  <si>
    <t>和歌山県白浜町</t>
  </si>
  <si>
    <t>和歌山県上富田町</t>
  </si>
  <si>
    <t>和歌山県すさみ町</t>
  </si>
  <si>
    <t>和歌山県那智勝浦町</t>
  </si>
  <si>
    <t>和歌山県串本町</t>
  </si>
  <si>
    <t>鳥取県鳥取市</t>
  </si>
  <si>
    <t>鳥取県米子市</t>
  </si>
  <si>
    <t>予備２</t>
    <rPh sb="0" eb="2">
      <t>ヨビ</t>
    </rPh>
    <phoneticPr fontId="19"/>
  </si>
  <si>
    <t>鳥取県境港市</t>
  </si>
  <si>
    <t>福岡県小竹町</t>
  </si>
  <si>
    <t>鳥取県岩美町</t>
  </si>
  <si>
    <t>鳥取県湯梨浜町</t>
  </si>
  <si>
    <t>鳥取県北栄町</t>
  </si>
  <si>
    <t>鳥取県日吉津村</t>
  </si>
  <si>
    <t>鳥取県南部町</t>
  </si>
  <si>
    <t>鳥取県伯耆町</t>
  </si>
  <si>
    <t>鳥取県日南町</t>
  </si>
  <si>
    <t>鳥取県江府町</t>
  </si>
  <si>
    <t>島根県出雲市</t>
  </si>
  <si>
    <t>島根県安来市</t>
  </si>
  <si>
    <t>島根県飯南町</t>
  </si>
  <si>
    <t>島根県川本町</t>
  </si>
  <si>
    <t>島根県西ノ島町</t>
  </si>
  <si>
    <t>岡山県津山市</t>
  </si>
  <si>
    <t>岡山県笠岡市</t>
  </si>
  <si>
    <t>岡山県総社市</t>
  </si>
  <si>
    <t>岡山県高梁市</t>
  </si>
  <si>
    <t>岡山県新見市</t>
  </si>
  <si>
    <t>岡山県瀬戸内市</t>
  </si>
  <si>
    <t>岡山県浅口市</t>
  </si>
  <si>
    <t>岡山県里庄町</t>
  </si>
  <si>
    <t>岡山県矢掛町</t>
  </si>
  <si>
    <t>岡山県鏡野町</t>
  </si>
  <si>
    <t>岡山県勝央町</t>
  </si>
  <si>
    <t>岡山県美咲町</t>
  </si>
  <si>
    <t>岡山県吉備中央町</t>
  </si>
  <si>
    <t>広島県広島市</t>
  </si>
  <si>
    <t>広島県竹原市</t>
  </si>
  <si>
    <t>広島県三原市</t>
  </si>
  <si>
    <t>広島県廿日市市</t>
  </si>
  <si>
    <t>広島県安芸高田市</t>
  </si>
  <si>
    <t>広島県府中町</t>
  </si>
  <si>
    <t>広島県熊野町</t>
  </si>
  <si>
    <t>広島県世羅町</t>
  </si>
  <si>
    <t>エラー（交付対象経費0）</t>
  </si>
  <si>
    <t>広島県神石高原町</t>
  </si>
  <si>
    <t>山口県山口市</t>
  </si>
  <si>
    <t>山口県下松市</t>
  </si>
  <si>
    <t>山口県光市</t>
  </si>
  <si>
    <t>山口県美祢市</t>
  </si>
  <si>
    <t>山口県周防大島町</t>
  </si>
  <si>
    <t>山口県和木町</t>
  </si>
  <si>
    <t>山口県上関町</t>
  </si>
  <si>
    <t>山口県平生町</t>
  </si>
  <si>
    <t>徳島県美馬市</t>
  </si>
  <si>
    <t>徳島県三好市</t>
  </si>
  <si>
    <t>徳島県勝浦町</t>
  </si>
  <si>
    <t>徳島県佐那河内村</t>
  </si>
  <si>
    <t>徳島県牟岐町</t>
  </si>
  <si>
    <t>徳島県美波町</t>
  </si>
  <si>
    <t>徳島県海陽町</t>
  </si>
  <si>
    <t>徳島県板野町</t>
  </si>
  <si>
    <t>香川県高松市</t>
  </si>
  <si>
    <t>香川県善通寺市</t>
  </si>
  <si>
    <t>香川県土庄町</t>
  </si>
  <si>
    <t>香川県小豆島町</t>
  </si>
  <si>
    <t>香川県直島町</t>
  </si>
  <si>
    <t>香川県宇多津町</t>
  </si>
  <si>
    <t>香川県琴平町</t>
  </si>
  <si>
    <t>香川県まんのう町</t>
  </si>
  <si>
    <t>愛媛県松山市</t>
  </si>
  <si>
    <t>宮崎県椎葉村</t>
  </si>
  <si>
    <t>愛媛県今治市</t>
  </si>
  <si>
    <t>愛媛県宇和島市</t>
  </si>
  <si>
    <t>沖縄県渡嘉敷村</t>
  </si>
  <si>
    <t>愛媛県八幡浜市</t>
  </si>
  <si>
    <t>愛媛県新居浜市</t>
  </si>
  <si>
    <t>愛媛県大洲市</t>
  </si>
  <si>
    <t>愛媛県東温市</t>
  </si>
  <si>
    <t>愛媛県上島町</t>
  </si>
  <si>
    <t>愛媛県久万高原町</t>
  </si>
  <si>
    <t>愛媛県松前町</t>
  </si>
  <si>
    <t>愛媛県伊方町</t>
  </si>
  <si>
    <t>愛媛県鬼北町</t>
  </si>
  <si>
    <t>愛媛県愛南町</t>
  </si>
  <si>
    <t>高知県高知市</t>
  </si>
  <si>
    <t>大分県由布市</t>
  </si>
  <si>
    <t>高知県室戸市</t>
  </si>
  <si>
    <t>高知県安芸市</t>
  </si>
  <si>
    <t>高知県南国市</t>
  </si>
  <si>
    <t>高知県宿毛市</t>
  </si>
  <si>
    <t>宮崎県都城市</t>
  </si>
  <si>
    <t>高知県香南市</t>
  </si>
  <si>
    <t>高知県香美市</t>
  </si>
  <si>
    <t>高知県奈半利町</t>
  </si>
  <si>
    <t>高知県北川村</t>
  </si>
  <si>
    <t>高知県馬路村</t>
  </si>
  <si>
    <t>高知県芸西村</t>
  </si>
  <si>
    <t>高知県土佐町</t>
  </si>
  <si>
    <t>高知県いの町</t>
  </si>
  <si>
    <t>高知県仁淀川町</t>
  </si>
  <si>
    <t>高知県越知町</t>
  </si>
  <si>
    <t>高知県梼原町</t>
  </si>
  <si>
    <t>高知県日高村</t>
  </si>
  <si>
    <t>高知県津野町</t>
  </si>
  <si>
    <t>高知県四万十町</t>
  </si>
  <si>
    <t>高知県大月町</t>
  </si>
  <si>
    <t>高知県三原村</t>
  </si>
  <si>
    <t>福岡県福岡市</t>
  </si>
  <si>
    <t>福岡県大牟田市</t>
  </si>
  <si>
    <t>福岡県大川市</t>
  </si>
  <si>
    <t>福岡県行橋市</t>
  </si>
  <si>
    <t>福岡県豊前市</t>
  </si>
  <si>
    <t>福岡県小郡市</t>
  </si>
  <si>
    <t>福岡県春日市</t>
  </si>
  <si>
    <t>福岡県宗像市</t>
  </si>
  <si>
    <t>福岡県うきは市</t>
  </si>
  <si>
    <t>福岡県那珂川市</t>
  </si>
  <si>
    <t>福岡県須恵町</t>
  </si>
  <si>
    <t>福岡県久山町</t>
  </si>
  <si>
    <t>福岡県粕屋町</t>
  </si>
  <si>
    <t>福岡県芦屋町</t>
  </si>
  <si>
    <t>福岡県岡垣町</t>
  </si>
  <si>
    <t>福岡県桂川町</t>
  </si>
  <si>
    <t>福岡県筑前町</t>
  </si>
  <si>
    <t>福岡県東峰村</t>
  </si>
  <si>
    <t>福岡県香春町</t>
  </si>
  <si>
    <t>福岡県添田町</t>
  </si>
  <si>
    <t>福岡県糸田町</t>
  </si>
  <si>
    <t>福岡県みやこ町</t>
  </si>
  <si>
    <t>福岡県吉富町</t>
  </si>
  <si>
    <t>佐賀県鳥栖市</t>
  </si>
  <si>
    <t>佐賀県多久市</t>
  </si>
  <si>
    <t>佐賀県伊万里市</t>
  </si>
  <si>
    <t>佐賀県武雄市</t>
  </si>
  <si>
    <t>佐賀県鹿島市</t>
  </si>
  <si>
    <t>佐賀県小城市</t>
  </si>
  <si>
    <t>佐賀県神埼市</t>
  </si>
  <si>
    <t>佐賀県上峰町</t>
  </si>
  <si>
    <t>佐賀県みやき町</t>
  </si>
  <si>
    <t>佐賀県有田町</t>
  </si>
  <si>
    <t>佐賀県大町町</t>
  </si>
  <si>
    <t>長崎県平戸市</t>
  </si>
  <si>
    <t>長崎県壱岐市</t>
  </si>
  <si>
    <t>長崎県西海市</t>
  </si>
  <si>
    <t>長崎県南島原市</t>
  </si>
  <si>
    <t>長崎県東彼杵町</t>
  </si>
  <si>
    <t>長崎県波佐見町</t>
  </si>
  <si>
    <t>長崎県小値賀町</t>
  </si>
  <si>
    <t>長崎県佐々町</t>
  </si>
  <si>
    <t>熊本県八代市</t>
  </si>
  <si>
    <t>熊本県人吉市</t>
  </si>
  <si>
    <t>熊本県荒尾市</t>
  </si>
  <si>
    <t>熊本県菊池市</t>
  </si>
  <si>
    <t>熊本県宇土市</t>
  </si>
  <si>
    <t>熊本県宇城市</t>
  </si>
  <si>
    <t>熊本県阿蘇市</t>
  </si>
  <si>
    <t>熊本県合志市</t>
  </si>
  <si>
    <t>熊本県美里町</t>
  </si>
  <si>
    <t>熊本県和水町</t>
  </si>
  <si>
    <t>判定</t>
    <rPh sb="0" eb="2">
      <t>ハンテイ</t>
    </rPh>
    <phoneticPr fontId="19"/>
  </si>
  <si>
    <t>熊本県大津町</t>
  </si>
  <si>
    <t>熊本県南小国町</t>
  </si>
  <si>
    <t>熊本県小国町</t>
  </si>
  <si>
    <t>熊本県西原村</t>
  </si>
  <si>
    <t>熊本県南阿蘇村</t>
  </si>
  <si>
    <t>熊本県嘉島町</t>
  </si>
  <si>
    <t>エラー（E列選択漏れ）</t>
    <rPh sb="5" eb="6">
      <t>レツ</t>
    </rPh>
    <rPh sb="6" eb="8">
      <t>センタク</t>
    </rPh>
    <rPh sb="8" eb="9">
      <t>モ</t>
    </rPh>
    <phoneticPr fontId="19"/>
  </si>
  <si>
    <t>熊本県甲佐町</t>
  </si>
  <si>
    <t>総事業費が正しく出力されているか</t>
    <rPh sb="5" eb="6">
      <t>タダ</t>
    </rPh>
    <rPh sb="8" eb="10">
      <t>シュツリョク</t>
    </rPh>
    <phoneticPr fontId="19"/>
  </si>
  <si>
    <t>熊本県山都町</t>
  </si>
  <si>
    <t>熊本県水上村</t>
  </si>
  <si>
    <t>熊本県五木村</t>
  </si>
  <si>
    <t>熊本県山江村</t>
  </si>
  <si>
    <t>大分県別府市</t>
  </si>
  <si>
    <t>大分県竹田市</t>
  </si>
  <si>
    <t>大分県豊後高田市</t>
  </si>
  <si>
    <t>大分県杵築市</t>
  </si>
  <si>
    <t>大分県宇佐市</t>
  </si>
  <si>
    <t>大分県豊後大野市</t>
  </si>
  <si>
    <t>25000</t>
  </si>
  <si>
    <t>大分県日出町</t>
  </si>
  <si>
    <t>大分県玖珠町</t>
  </si>
  <si>
    <t>宮崎県延岡市</t>
  </si>
  <si>
    <t>国のR5補正予算分（低所得世帯支援枠分）　事務費　交付限度額③</t>
  </si>
  <si>
    <t>宮崎県日南市</t>
  </si>
  <si>
    <t>宮崎県えびの市</t>
  </si>
  <si>
    <t>宮崎県三股町</t>
  </si>
  <si>
    <t>宮崎県高鍋町</t>
  </si>
  <si>
    <t>宮崎県西米良村</t>
  </si>
  <si>
    <t>宮崎県川南町</t>
  </si>
  <si>
    <t>宮崎県都農町</t>
  </si>
  <si>
    <t>宮崎県門川町</t>
  </si>
  <si>
    <t>宮崎県高千穂町</t>
  </si>
  <si>
    <t>R5.10</t>
  </si>
  <si>
    <t>宮崎県日之影町</t>
  </si>
  <si>
    <t>鹿児島県阿久根市</t>
  </si>
  <si>
    <t>鹿児島県出水市</t>
  </si>
  <si>
    <t>鹿児島県指宿市</t>
  </si>
  <si>
    <t>鹿児島県垂水市</t>
  </si>
  <si>
    <t>参考資料</t>
    <rPh sb="0" eb="2">
      <t>サンコウ</t>
    </rPh>
    <rPh sb="2" eb="4">
      <t>シリョウ</t>
    </rPh>
    <phoneticPr fontId="19"/>
  </si>
  <si>
    <t>鹿児島県薩摩川内市</t>
  </si>
  <si>
    <t>鹿児島県曽於市</t>
  </si>
  <si>
    <t>鹿児島県霧島市</t>
  </si>
  <si>
    <t>鹿児島県いちき串木野市</t>
  </si>
  <si>
    <t>鹿児島県南さつま市</t>
  </si>
  <si>
    <t>鹿児島県南九州市</t>
  </si>
  <si>
    <t>鹿児島県姶良市</t>
  </si>
  <si>
    <t>鹿児島県三島村</t>
  </si>
  <si>
    <t>鹿児島県さつま町</t>
  </si>
  <si>
    <t>鹿児島県湧水町</t>
  </si>
  <si>
    <t>鹿児島県大崎町</t>
  </si>
  <si>
    <t>鹿児島県東串良町</t>
  </si>
  <si>
    <t>低所得・一体支援</t>
  </si>
  <si>
    <t>鹿児島県錦江町</t>
  </si>
  <si>
    <t>鹿児島県中種子町</t>
  </si>
  <si>
    <t>鹿児島県大和村</t>
  </si>
  <si>
    <t>鹿児島県宇検村</t>
  </si>
  <si>
    <t>鹿児島県瀬戸内町</t>
  </si>
  <si>
    <t>鹿児島県天城町</t>
  </si>
  <si>
    <t>鹿児島県和泊町</t>
  </si>
  <si>
    <t>沖縄県宜野湾市</t>
  </si>
  <si>
    <t>沖縄県浦添市</t>
  </si>
  <si>
    <t>沖縄県豊見城市</t>
  </si>
  <si>
    <t>沖縄県うるま市</t>
  </si>
  <si>
    <t>沖縄県国頭村</t>
  </si>
  <si>
    <t>R6.2</t>
  </si>
  <si>
    <t>沖縄県東村</t>
  </si>
  <si>
    <t>沖縄県今帰仁村</t>
  </si>
  <si>
    <t>沖縄県本部町</t>
  </si>
  <si>
    <t>沖縄県恩納村</t>
  </si>
  <si>
    <t>予備４</t>
    <rPh sb="0" eb="2">
      <t>ヨビ</t>
    </rPh>
    <phoneticPr fontId="19"/>
  </si>
  <si>
    <t>沖縄県宜野座村</t>
  </si>
  <si>
    <t>沖縄県金武町</t>
  </si>
  <si>
    <t>沖縄県読谷村</t>
  </si>
  <si>
    <t>沖縄県嘉手納町</t>
  </si>
  <si>
    <t>沖縄県中城村</t>
  </si>
  <si>
    <t>18000</t>
  </si>
  <si>
    <t>沖縄県与那原町</t>
  </si>
  <si>
    <t>沖縄県南風原町</t>
  </si>
  <si>
    <t>沖縄県座間味村</t>
  </si>
  <si>
    <t>沖縄県伊是名村</t>
  </si>
  <si>
    <t>沖縄県多良間村</t>
  </si>
  <si>
    <t>ホームページ等</t>
    <rPh sb="6" eb="7">
      <t>トウ</t>
    </rPh>
    <phoneticPr fontId="19"/>
  </si>
  <si>
    <t>移替先</t>
    <rPh sb="0" eb="1">
      <t>ウツ</t>
    </rPh>
    <rPh sb="1" eb="2">
      <t>カ</t>
    </rPh>
    <rPh sb="2" eb="3">
      <t>サキ</t>
    </rPh>
    <phoneticPr fontId="19"/>
  </si>
  <si>
    <t>03000</t>
  </si>
  <si>
    <t>04000</t>
  </si>
  <si>
    <t>05000</t>
  </si>
  <si>
    <t>配分予定額計
国のR5補正予算分（低所得世帯支援枠分）　給付費　交付限度額②</t>
    <rPh sb="0" eb="2">
      <t>ハイブン</t>
    </rPh>
    <rPh sb="2" eb="4">
      <t>ヨテイ</t>
    </rPh>
    <rPh sb="4" eb="5">
      <t>ガク</t>
    </rPh>
    <rPh sb="5" eb="6">
      <t>ケイ</t>
    </rPh>
    <rPh sb="28" eb="31">
      <t>キュウフヒ</t>
    </rPh>
    <phoneticPr fontId="45"/>
  </si>
  <si>
    <t>07000</t>
  </si>
  <si>
    <t>07445</t>
  </si>
  <si>
    <t>08000</t>
  </si>
  <si>
    <t>09000</t>
  </si>
  <si>
    <t>11381</t>
  </si>
  <si>
    <t>12000</t>
  </si>
  <si>
    <t>14000</t>
  </si>
  <si>
    <t>16000</t>
  </si>
  <si>
    <t>16343</t>
  </si>
  <si>
    <t>18382</t>
  </si>
  <si>
    <t>19000</t>
  </si>
  <si>
    <t>20000</t>
  </si>
  <si>
    <t>20305</t>
  </si>
  <si>
    <t>20481</t>
  </si>
  <si>
    <t>22000</t>
  </si>
  <si>
    <t>23000</t>
  </si>
  <si>
    <t>23446</t>
  </si>
  <si>
    <t>28000</t>
  </si>
  <si>
    <t>30381</t>
  </si>
  <si>
    <t>31000</t>
  </si>
  <si>
    <t>31402</t>
  </si>
  <si>
    <t>33000</t>
  </si>
  <si>
    <t>35000</t>
  </si>
  <si>
    <t>36000</t>
  </si>
  <si>
    <t>38000</t>
  </si>
  <si>
    <t>40544</t>
  </si>
  <si>
    <t>40605</t>
  </si>
  <si>
    <t>41000</t>
  </si>
  <si>
    <t>42000</t>
  </si>
  <si>
    <t>43348</t>
  </si>
  <si>
    <t>43428</t>
  </si>
  <si>
    <t>45431</t>
  </si>
  <si>
    <t>基金</t>
    <rPh sb="0" eb="2">
      <t>キキン</t>
    </rPh>
    <phoneticPr fontId="19"/>
  </si>
  <si>
    <t>ロ 不確実な事故等の発生に応じて資金を交付する事業</t>
  </si>
  <si>
    <t>ロ 当該事業の進捗が他の事業の進捗に依存するもの</t>
  </si>
  <si>
    <t>成果目標（可能な限り定量的指標を設定）</t>
  </si>
  <si>
    <t>事業の概要(①②③④を必ずそれぞれの項目毎に明記)
①目的・効果
②交付金を充当する経費内容
③積算根拠（対象数、単価等）
④事業の対象（交付対象者、対象施設等）</t>
    <rPh sb="18" eb="20">
      <t>コウモク</t>
    </rPh>
    <rPh sb="20" eb="21">
      <t>ゴト</t>
    </rPh>
    <rPh sb="27" eb="29">
      <t>モクテキ</t>
    </rPh>
    <rPh sb="30" eb="32">
      <t>コウカ</t>
    </rPh>
    <phoneticPr fontId="19"/>
  </si>
  <si>
    <t>その他
（一般財源や補助対象外経費等）</t>
    <rPh sb="2" eb="3">
      <t>タ</t>
    </rPh>
    <rPh sb="5" eb="7">
      <t>イッパン</t>
    </rPh>
    <rPh sb="7" eb="9">
      <t>ザイゲン</t>
    </rPh>
    <rPh sb="10" eb="12">
      <t>ホジョ</t>
    </rPh>
    <rPh sb="12" eb="14">
      <t>タイショウ</t>
    </rPh>
    <rPh sb="14" eb="15">
      <t>ガイ</t>
    </rPh>
    <rPh sb="15" eb="17">
      <t>ケイヒ</t>
    </rPh>
    <rPh sb="17" eb="18">
      <t>トウ</t>
    </rPh>
    <phoneticPr fontId="19"/>
  </si>
  <si>
    <t>エラー（担当者・連絡先記載不備）</t>
    <rPh sb="4" eb="7">
      <t>タントウシャ</t>
    </rPh>
    <rPh sb="8" eb="11">
      <t>レンラクサキ</t>
    </rPh>
    <phoneticPr fontId="19"/>
  </si>
  <si>
    <t>エラー（既配分額記載不備）</t>
    <rPh sb="4" eb="5">
      <t>キ</t>
    </rPh>
    <rPh sb="5" eb="7">
      <t>ハイブン</t>
    </rPh>
    <rPh sb="7" eb="8">
      <t>ガク</t>
    </rPh>
    <rPh sb="8" eb="10">
      <t>キサイ</t>
    </rPh>
    <phoneticPr fontId="19"/>
  </si>
  <si>
    <t>システムチェック欄</t>
    <rPh sb="8" eb="9">
      <t>ラン</t>
    </rPh>
    <phoneticPr fontId="19"/>
  </si>
  <si>
    <t>○</t>
  </si>
  <si>
    <t>チェック結果</t>
    <rPh sb="4" eb="6">
      <t>ケッカ</t>
    </rPh>
    <phoneticPr fontId="19"/>
  </si>
  <si>
    <t>事業始期終期計算用</t>
    <rPh sb="0" eb="2">
      <t>ジギョウ</t>
    </rPh>
    <rPh sb="2" eb="4">
      <t>シキ</t>
    </rPh>
    <rPh sb="4" eb="6">
      <t>シュウキ</t>
    </rPh>
    <rPh sb="6" eb="9">
      <t>ケイサンヨウ</t>
    </rPh>
    <phoneticPr fontId="19"/>
  </si>
  <si>
    <t>基金事業数</t>
    <rPh sb="0" eb="2">
      <t>キキン</t>
    </rPh>
    <rPh sb="2" eb="4">
      <t>ジギョウ</t>
    </rPh>
    <rPh sb="4" eb="5">
      <t>スウ</t>
    </rPh>
    <phoneticPr fontId="19"/>
  </si>
  <si>
    <t>基金対象事業について、基金シートに記載されているか</t>
    <rPh sb="0" eb="2">
      <t>キキン</t>
    </rPh>
    <rPh sb="2" eb="4">
      <t>タイショウ</t>
    </rPh>
    <rPh sb="4" eb="6">
      <t>ジギョウ</t>
    </rPh>
    <rPh sb="11" eb="13">
      <t>キキン</t>
    </rPh>
    <rPh sb="17" eb="19">
      <t>キサイ</t>
    </rPh>
    <phoneticPr fontId="19"/>
  </si>
  <si>
    <t>数式で表現すると面倒なので、以下のとおり基金に○が入っているNoを拾えるようにする</t>
    <rPh sb="0" eb="2">
      <t>スウシキ</t>
    </rPh>
    <rPh sb="3" eb="5">
      <t>ヒョウゲン</t>
    </rPh>
    <rPh sb="8" eb="10">
      <t>メンドウ</t>
    </rPh>
    <rPh sb="14" eb="16">
      <t>イカ</t>
    </rPh>
    <rPh sb="20" eb="22">
      <t>キキン</t>
    </rPh>
    <rPh sb="25" eb="26">
      <t>ハイ</t>
    </rPh>
    <rPh sb="33" eb="34">
      <t>ヒロ</t>
    </rPh>
    <phoneticPr fontId="19"/>
  </si>
  <si>
    <t>基金の要件</t>
    <rPh sb="0" eb="2">
      <t>キキン</t>
    </rPh>
    <rPh sb="3" eb="5">
      <t>ヨウケン</t>
    </rPh>
    <phoneticPr fontId="19"/>
  </si>
  <si>
    <t>対象外経費に臨時交付金を充当していない</t>
    <rPh sb="0" eb="2">
      <t>タイショウ</t>
    </rPh>
    <rPh sb="2" eb="3">
      <t>ガイ</t>
    </rPh>
    <rPh sb="3" eb="5">
      <t>ケイヒ</t>
    </rPh>
    <rPh sb="6" eb="8">
      <t>リンジ</t>
    </rPh>
    <rPh sb="8" eb="11">
      <t>コウフキン</t>
    </rPh>
    <rPh sb="12" eb="14">
      <t>ジュウトウ</t>
    </rPh>
    <phoneticPr fontId="19"/>
  </si>
  <si>
    <t>エラー（D列選択漏れ）</t>
    <rPh sb="5" eb="6">
      <t>レツ</t>
    </rPh>
    <rPh sb="6" eb="8">
      <t>センタク</t>
    </rPh>
    <rPh sb="8" eb="9">
      <t>モ</t>
    </rPh>
    <phoneticPr fontId="19"/>
  </si>
  <si>
    <t>08212</t>
  </si>
  <si>
    <t>⑨を選択した場合、より効果があると考える理由</t>
  </si>
  <si>
    <t>①エネルギー・食料品価格等の物価高騰に伴う低所得世帯支援</t>
    <rPh sb="7" eb="10">
      <t>ショクリョウヒン</t>
    </rPh>
    <rPh sb="10" eb="12">
      <t>カカク</t>
    </rPh>
    <rPh sb="12" eb="13">
      <t>トウ</t>
    </rPh>
    <rPh sb="14" eb="16">
      <t>ブッカ</t>
    </rPh>
    <rPh sb="16" eb="18">
      <t>コウトウ</t>
    </rPh>
    <rPh sb="19" eb="20">
      <t>トモナ</t>
    </rPh>
    <rPh sb="21" eb="24">
      <t>テイショトク</t>
    </rPh>
    <rPh sb="24" eb="26">
      <t>セタイ</t>
    </rPh>
    <rPh sb="26" eb="28">
      <t>シエン</t>
    </rPh>
    <phoneticPr fontId="19"/>
  </si>
  <si>
    <t>②エネルギー・食料品価格等の物価高騰に伴う子育て世帯支援</t>
    <rPh sb="7" eb="10">
      <t>ショクリョウヒン</t>
    </rPh>
    <rPh sb="10" eb="12">
      <t>カカク</t>
    </rPh>
    <rPh sb="12" eb="13">
      <t>トウ</t>
    </rPh>
    <rPh sb="14" eb="16">
      <t>ブッカ</t>
    </rPh>
    <rPh sb="16" eb="18">
      <t>コウトウ</t>
    </rPh>
    <rPh sb="19" eb="20">
      <t>トモナ</t>
    </rPh>
    <rPh sb="21" eb="23">
      <t>コソダ</t>
    </rPh>
    <rPh sb="24" eb="26">
      <t>セタイ</t>
    </rPh>
    <rPh sb="26" eb="28">
      <t>シエン</t>
    </rPh>
    <phoneticPr fontId="19"/>
  </si>
  <si>
    <t>⑥農林水産業における物価高騰対策支援</t>
    <rPh sb="1" eb="3">
      <t>ノウリン</t>
    </rPh>
    <rPh sb="3" eb="6">
      <t>スイサンギョウ</t>
    </rPh>
    <rPh sb="10" eb="12">
      <t>ブッカ</t>
    </rPh>
    <rPh sb="12" eb="14">
      <t>コウトウ</t>
    </rPh>
    <rPh sb="14" eb="16">
      <t>タイサク</t>
    </rPh>
    <rPh sb="16" eb="18">
      <t>シエン</t>
    </rPh>
    <phoneticPr fontId="19"/>
  </si>
  <si>
    <t>自治体利用欄</t>
    <rPh sb="0" eb="3">
      <t>ジチタイ</t>
    </rPh>
    <rPh sb="3" eb="5">
      <t>リヨウ</t>
    </rPh>
    <rPh sb="5" eb="6">
      <t>ラン</t>
    </rPh>
    <phoneticPr fontId="19"/>
  </si>
  <si>
    <t>国の予算年度</t>
    <rPh sb="0" eb="1">
      <t>クニ</t>
    </rPh>
    <rPh sb="2" eb="4">
      <t>ヨサン</t>
    </rPh>
    <rPh sb="4" eb="6">
      <t>ネンド</t>
    </rPh>
    <phoneticPr fontId="19"/>
  </si>
  <si>
    <t>R5.4</t>
  </si>
  <si>
    <t>R5.5</t>
  </si>
  <si>
    <t>R5.8</t>
  </si>
  <si>
    <t>R5.9</t>
  </si>
  <si>
    <t>R6.1</t>
  </si>
  <si>
    <t>R6.3</t>
  </si>
  <si>
    <t>R5予備費（地）</t>
    <rPh sb="2" eb="5">
      <t>ヨビヒ</t>
    </rPh>
    <rPh sb="6" eb="7">
      <t>チ</t>
    </rPh>
    <phoneticPr fontId="19"/>
  </si>
  <si>
    <t>エラー（キー項目記載漏れまたはその他項目削除漏れ）</t>
    <rPh sb="6" eb="8">
      <t>コウモク</t>
    </rPh>
    <rPh sb="8" eb="10">
      <t>キサイ</t>
    </rPh>
    <rPh sb="10" eb="11">
      <t>モ</t>
    </rPh>
    <rPh sb="17" eb="18">
      <t>タ</t>
    </rPh>
    <rPh sb="18" eb="20">
      <t>コウモク</t>
    </rPh>
    <rPh sb="20" eb="22">
      <t>サクジョ</t>
    </rPh>
    <rPh sb="22" eb="23">
      <t>モ</t>
    </rPh>
    <phoneticPr fontId="19"/>
  </si>
  <si>
    <t>枠の入力が正しくされているか</t>
    <rPh sb="0" eb="1">
      <t>ワク</t>
    </rPh>
    <rPh sb="2" eb="4">
      <t>ニュウリョク</t>
    </rPh>
    <rPh sb="5" eb="6">
      <t>タダ</t>
    </rPh>
    <phoneticPr fontId="19"/>
  </si>
  <si>
    <t>Ｂ２</t>
  </si>
  <si>
    <t>⑤医療・介護・保育施設、学校施設、公衆浴場等に対する物価高騰対策支援</t>
    <rPh sb="1" eb="3">
      <t>イリョウ</t>
    </rPh>
    <rPh sb="4" eb="6">
      <t>カイゴ</t>
    </rPh>
    <rPh sb="7" eb="9">
      <t>ホイク</t>
    </rPh>
    <rPh sb="9" eb="11">
      <t>シセツ</t>
    </rPh>
    <rPh sb="12" eb="14">
      <t>ガッコウ</t>
    </rPh>
    <rPh sb="14" eb="16">
      <t>シセツ</t>
    </rPh>
    <rPh sb="17" eb="19">
      <t>コウシュウ</t>
    </rPh>
    <rPh sb="19" eb="21">
      <t>ヨクジョウ</t>
    </rPh>
    <rPh sb="21" eb="22">
      <t>トウ</t>
    </rPh>
    <rPh sb="23" eb="24">
      <t>タイ</t>
    </rPh>
    <rPh sb="26" eb="28">
      <t>ブッカ</t>
    </rPh>
    <rPh sb="28" eb="30">
      <t>コウトウ</t>
    </rPh>
    <rPh sb="30" eb="32">
      <t>タイサク</t>
    </rPh>
    <rPh sb="32" eb="34">
      <t>シエン</t>
    </rPh>
    <phoneticPr fontId="19"/>
  </si>
  <si>
    <t>個人を対象とした給付金等_低所得</t>
  </si>
  <si>
    <t>その他</t>
    <rPh sb="2" eb="3">
      <t>ホカ</t>
    </rPh>
    <phoneticPr fontId="19"/>
  </si>
  <si>
    <t>交付対象事業の名称</t>
    <rPh sb="0" eb="2">
      <t>コウフ</t>
    </rPh>
    <phoneticPr fontId="19"/>
  </si>
  <si>
    <t>住民税均等割非課税世帯等への支援</t>
    <rPh sb="0" eb="3">
      <t>ジュウミンゼイ</t>
    </rPh>
    <rPh sb="3" eb="6">
      <t>キントウワリ</t>
    </rPh>
    <rPh sb="6" eb="9">
      <t>ヒカゼイ</t>
    </rPh>
    <rPh sb="9" eb="11">
      <t>セタイ</t>
    </rPh>
    <rPh sb="11" eb="12">
      <t>トウ</t>
    </rPh>
    <rPh sb="14" eb="16">
      <t>シエン</t>
    </rPh>
    <phoneticPr fontId="19"/>
  </si>
  <si>
    <t>自治体での予算区分</t>
    <rPh sb="0" eb="3">
      <t>ジチタイ</t>
    </rPh>
    <rPh sb="5" eb="7">
      <t>ヨサン</t>
    </rPh>
    <rPh sb="7" eb="9">
      <t>クブン</t>
    </rPh>
    <phoneticPr fontId="19"/>
  </si>
  <si>
    <t>R5_補正</t>
    <rPh sb="3" eb="5">
      <t>ホセイ</t>
    </rPh>
    <phoneticPr fontId="19"/>
  </si>
  <si>
    <t>経済対策との関係</t>
  </si>
  <si>
    <t>予算区分_通常</t>
    <rPh sb="0" eb="2">
      <t>ヨサン</t>
    </rPh>
    <rPh sb="2" eb="4">
      <t>クブン</t>
    </rPh>
    <rPh sb="5" eb="7">
      <t>ツウジョウ</t>
    </rPh>
    <phoneticPr fontId="19"/>
  </si>
  <si>
    <t>住民税均等割非課税世帯への給付のための費用以外には使用していない</t>
  </si>
  <si>
    <t>対象分野</t>
    <rPh sb="0" eb="2">
      <t>タイショウ</t>
    </rPh>
    <rPh sb="2" eb="4">
      <t>ブンヤ</t>
    </rPh>
    <phoneticPr fontId="19"/>
  </si>
  <si>
    <t>障害福祉サービス事業所・施設等</t>
    <rPh sb="0" eb="2">
      <t>ショウガイ</t>
    </rPh>
    <rPh sb="2" eb="4">
      <t>フクシ</t>
    </rPh>
    <rPh sb="8" eb="11">
      <t>ジギョウショ</t>
    </rPh>
    <rPh sb="12" eb="14">
      <t>シセツ</t>
    </rPh>
    <rPh sb="14" eb="15">
      <t>トウ</t>
    </rPh>
    <phoneticPr fontId="19"/>
  </si>
  <si>
    <t>ＬＰガス</t>
  </si>
  <si>
    <t>給食</t>
    <rPh sb="0" eb="2">
      <t>キュウショク</t>
    </rPh>
    <phoneticPr fontId="19"/>
  </si>
  <si>
    <t>夫人保護施設等</t>
    <rPh sb="0" eb="2">
      <t>フジン</t>
    </rPh>
    <rPh sb="2" eb="4">
      <t>ホゴ</t>
    </rPh>
    <rPh sb="4" eb="6">
      <t>シセツ</t>
    </rPh>
    <rPh sb="6" eb="7">
      <t>トウ</t>
    </rPh>
    <phoneticPr fontId="19"/>
  </si>
  <si>
    <t>国のR5補正予算分
（交付限度額①）
（推奨事業メニュー分）</t>
    <rPh sb="4" eb="6">
      <t>ホセイ</t>
    </rPh>
    <phoneticPr fontId="19"/>
  </si>
  <si>
    <t>水道事業者</t>
    <rPh sb="0" eb="2">
      <t>スイドウ</t>
    </rPh>
    <rPh sb="2" eb="4">
      <t>ジギョウ</t>
    </rPh>
    <rPh sb="4" eb="5">
      <t>シャ</t>
    </rPh>
    <phoneticPr fontId="19"/>
  </si>
  <si>
    <t>下水道事業者</t>
    <rPh sb="0" eb="3">
      <t>ゲスイドウ</t>
    </rPh>
    <rPh sb="3" eb="5">
      <t>ジギョウ</t>
    </rPh>
    <rPh sb="5" eb="6">
      <t>シャ</t>
    </rPh>
    <phoneticPr fontId="19"/>
  </si>
  <si>
    <t>運輸交通・物流・観光事業者</t>
    <rPh sb="0" eb="2">
      <t>ウンユ</t>
    </rPh>
    <rPh sb="2" eb="4">
      <t>コウツウ</t>
    </rPh>
    <rPh sb="5" eb="7">
      <t>ブツリュウ</t>
    </rPh>
    <rPh sb="8" eb="10">
      <t>カンコウ</t>
    </rPh>
    <rPh sb="10" eb="13">
      <t>ジギョウシャ</t>
    </rPh>
    <phoneticPr fontId="19"/>
  </si>
  <si>
    <t>分類</t>
    <rPh sb="0" eb="2">
      <t>ブンルイ</t>
    </rPh>
    <phoneticPr fontId="19"/>
  </si>
  <si>
    <t>管理番号</t>
    <rPh sb="0" eb="2">
      <t>カンリ</t>
    </rPh>
    <rPh sb="2" eb="4">
      <t>バンゴウ</t>
    </rPh>
    <phoneticPr fontId="19"/>
  </si>
  <si>
    <t>対象世帯に対して令和6年1月までに支給を開始する</t>
    <rPh sb="0" eb="2">
      <t>タイショウ</t>
    </rPh>
    <rPh sb="2" eb="4">
      <t>セタイ</t>
    </rPh>
    <rPh sb="5" eb="6">
      <t>タイ</t>
    </rPh>
    <rPh sb="8" eb="10">
      <t>レイワ</t>
    </rPh>
    <rPh sb="11" eb="12">
      <t>ネン</t>
    </rPh>
    <rPh sb="13" eb="14">
      <t>ガツ</t>
    </rPh>
    <rPh sb="17" eb="19">
      <t>シキュウ</t>
    </rPh>
    <rPh sb="20" eb="22">
      <t>カイシ</t>
    </rPh>
    <phoneticPr fontId="19"/>
  </si>
  <si>
    <t>対象世帯に対して令和6年2月までに支給を開始する</t>
    <rPh sb="0" eb="2">
      <t>タイショウ</t>
    </rPh>
    <rPh sb="2" eb="4">
      <t>セタイ</t>
    </rPh>
    <rPh sb="5" eb="6">
      <t>タイ</t>
    </rPh>
    <rPh sb="8" eb="10">
      <t>レイワ</t>
    </rPh>
    <rPh sb="11" eb="12">
      <t>ネン</t>
    </rPh>
    <rPh sb="13" eb="14">
      <t>ガツ</t>
    </rPh>
    <rPh sb="17" eb="19">
      <t>シキュウ</t>
    </rPh>
    <rPh sb="20" eb="22">
      <t>カイシ</t>
    </rPh>
    <phoneticPr fontId="19"/>
  </si>
  <si>
    <t>広報誌等</t>
    <rPh sb="0" eb="3">
      <t>コウホウシ</t>
    </rPh>
    <rPh sb="3" eb="4">
      <t>トウ</t>
    </rPh>
    <phoneticPr fontId="19"/>
  </si>
  <si>
    <t>ホームページ、広報誌</t>
    <rPh sb="7" eb="10">
      <t>コウホウシ</t>
    </rPh>
    <phoneticPr fontId="19"/>
  </si>
  <si>
    <t>ホームページ、広報誌等</t>
    <rPh sb="7" eb="10">
      <t>コウホウシ</t>
    </rPh>
    <rPh sb="10" eb="11">
      <t>トウ</t>
    </rPh>
    <phoneticPr fontId="19"/>
  </si>
  <si>
    <t>既配分額
国のR5補正予算分（推奨事業メニュー分）　交付限度額①</t>
    <rPh sb="0" eb="1">
      <t>キ</t>
    </rPh>
    <rPh sb="1" eb="3">
      <t>ハイブン</t>
    </rPh>
    <rPh sb="3" eb="4">
      <t>ガク</t>
    </rPh>
    <rPh sb="15" eb="17">
      <t>スイショウ</t>
    </rPh>
    <rPh sb="17" eb="19">
      <t>ジギョウ</t>
    </rPh>
    <rPh sb="23" eb="24">
      <t>ブン</t>
    </rPh>
    <phoneticPr fontId="19"/>
  </si>
  <si>
    <t>今回配分予定額
国のR5補正予算分（推奨事業メニュー分）　交付限度額①</t>
    <rPh sb="0" eb="2">
      <t>コンカイ</t>
    </rPh>
    <rPh sb="2" eb="4">
      <t>ハイブン</t>
    </rPh>
    <rPh sb="4" eb="6">
      <t>ヨテイ</t>
    </rPh>
    <rPh sb="6" eb="7">
      <t>ガク</t>
    </rPh>
    <rPh sb="18" eb="20">
      <t>スイショウ</t>
    </rPh>
    <rPh sb="20" eb="22">
      <t>ジギョウ</t>
    </rPh>
    <rPh sb="26" eb="27">
      <t>ブン</t>
    </rPh>
    <phoneticPr fontId="19"/>
  </si>
  <si>
    <t>備考1
(●●に定義されている対象分野)</t>
    <rPh sb="0" eb="2">
      <t>ビコウ</t>
    </rPh>
    <rPh sb="8" eb="10">
      <t>テイギ</t>
    </rPh>
    <rPh sb="15" eb="17">
      <t>タイショウ</t>
    </rPh>
    <rPh sb="17" eb="19">
      <t>ブンヤ</t>
    </rPh>
    <phoneticPr fontId="19"/>
  </si>
  <si>
    <t>備考2</t>
    <rPh sb="0" eb="2">
      <t>ビコウ</t>
    </rPh>
    <phoneticPr fontId="19"/>
  </si>
  <si>
    <t>エラー（J列選択漏れ）</t>
    <rPh sb="5" eb="6">
      <t>レツ</t>
    </rPh>
    <rPh sb="6" eb="8">
      <t>センタク</t>
    </rPh>
    <rPh sb="8" eb="9">
      <t>モ</t>
    </rPh>
    <phoneticPr fontId="19"/>
  </si>
  <si>
    <t>エラー（K列選択漏れ）</t>
  </si>
  <si>
    <t>エラー（L列選択漏れ）</t>
  </si>
  <si>
    <t>エラー（⑨を選択しているのに理由なし）</t>
    <rPh sb="6" eb="8">
      <t>センタク</t>
    </rPh>
    <rPh sb="14" eb="16">
      <t>リユウ</t>
    </rPh>
    <phoneticPr fontId="19"/>
  </si>
  <si>
    <t>予備３</t>
    <rPh sb="0" eb="2">
      <t>ヨビ</t>
    </rPh>
    <phoneticPr fontId="19"/>
  </si>
  <si>
    <t>エラー（事業始期選択漏れ）</t>
  </si>
  <si>
    <t>エラー（事業終期想定外）</t>
    <rPh sb="8" eb="11">
      <t>ソウテイガイ</t>
    </rPh>
    <phoneticPr fontId="19"/>
  </si>
  <si>
    <t>備考3</t>
    <rPh sb="0" eb="2">
      <t>ビコウ</t>
    </rPh>
    <phoneticPr fontId="19"/>
  </si>
  <si>
    <t>予備６</t>
    <rPh sb="0" eb="2">
      <t>ヨビ</t>
    </rPh>
    <phoneticPr fontId="19"/>
  </si>
  <si>
    <t>令和５年度　物価高騰対応重点支援地方創生臨時交付金実施計画　チェックリスト</t>
  </si>
  <si>
    <t>各事業について、実施の確実性が十分に見込まれるものであるか、またエネルギー・食料品価格等の物価高騰の影響を受けた生活者や事業者の支援を主たる目的とする事業であって交付金による支援の効果が当該生活者や事業者に直接的に及ぶ事業として整理されているか</t>
    <rPh sb="38" eb="41">
      <t>ショクリョウヒン</t>
    </rPh>
    <rPh sb="41" eb="43">
      <t>カカク</t>
    </rPh>
    <rPh sb="43" eb="44">
      <t>トウ</t>
    </rPh>
    <rPh sb="45" eb="47">
      <t>ブッカ</t>
    </rPh>
    <rPh sb="47" eb="49">
      <t>コウトウ</t>
    </rPh>
    <rPh sb="50" eb="52">
      <t>エイキョウ</t>
    </rPh>
    <rPh sb="53" eb="54">
      <t>ウ</t>
    </rPh>
    <rPh sb="56" eb="59">
      <t>セイカツシャ</t>
    </rPh>
    <rPh sb="60" eb="63">
      <t>ジギョウシャ</t>
    </rPh>
    <rPh sb="64" eb="66">
      <t>シエン</t>
    </rPh>
    <rPh sb="67" eb="68">
      <t>シュ</t>
    </rPh>
    <rPh sb="70" eb="72">
      <t>モクテキ</t>
    </rPh>
    <rPh sb="75" eb="77">
      <t>ジギョウ</t>
    </rPh>
    <rPh sb="81" eb="84">
      <t>コウフキン</t>
    </rPh>
    <rPh sb="87" eb="89">
      <t>シエン</t>
    </rPh>
    <rPh sb="90" eb="92">
      <t>コウカ</t>
    </rPh>
    <rPh sb="93" eb="95">
      <t>トウガイ</t>
    </rPh>
    <rPh sb="95" eb="98">
      <t>セイカツシャ</t>
    </rPh>
    <rPh sb="99" eb="102">
      <t>ジギョウシャ</t>
    </rPh>
    <rPh sb="103" eb="106">
      <t>チョクセツテキ</t>
    </rPh>
    <rPh sb="107" eb="108">
      <t>オヨ</t>
    </rPh>
    <rPh sb="109" eb="111">
      <t>ジギョウ</t>
    </rPh>
    <phoneticPr fontId="19"/>
  </si>
  <si>
    <t>地方公共団体の職員の人件費（物価高騰対応のための体制拡充等に必要となるもの（任期の定めのない常勤職員の給料分を除く）を除く）</t>
    <rPh sb="0" eb="2">
      <t>チホウ</t>
    </rPh>
    <rPh sb="2" eb="4">
      <t>コウキョウ</t>
    </rPh>
    <rPh sb="4" eb="6">
      <t>ダンタイ</t>
    </rPh>
    <rPh sb="14" eb="16">
      <t>ブッカ</t>
    </rPh>
    <rPh sb="16" eb="18">
      <t>コウトウ</t>
    </rPh>
    <rPh sb="18" eb="20">
      <t>タイオウ</t>
    </rPh>
    <rPh sb="24" eb="26">
      <t>タイセイ</t>
    </rPh>
    <rPh sb="26" eb="28">
      <t>カクジュウ</t>
    </rPh>
    <rPh sb="28" eb="29">
      <t>トウ</t>
    </rPh>
    <rPh sb="30" eb="32">
      <t>ヒツヨウ</t>
    </rPh>
    <rPh sb="38" eb="40">
      <t>ニンキ</t>
    </rPh>
    <rPh sb="41" eb="42">
      <t>サダ</t>
    </rPh>
    <rPh sb="46" eb="48">
      <t>ジョウキン</t>
    </rPh>
    <rPh sb="48" eb="50">
      <t>ショクイン</t>
    </rPh>
    <rPh sb="51" eb="53">
      <t>キュウリョウ</t>
    </rPh>
    <rPh sb="53" eb="54">
      <t>ブン</t>
    </rPh>
    <rPh sb="55" eb="56">
      <t>ノゾ</t>
    </rPh>
    <rPh sb="59" eb="60">
      <t>ノゾ</t>
    </rPh>
    <phoneticPr fontId="19"/>
  </si>
  <si>
    <t>臨時の措置であることが分かる名称であることを確認し、「○」を選択しているか</t>
    <rPh sb="22" eb="24">
      <t>カクニン</t>
    </rPh>
    <rPh sb="30" eb="32">
      <t>センタク</t>
    </rPh>
    <phoneticPr fontId="19"/>
  </si>
  <si>
    <t>推奨事業メニュー⑨以外を選択しているのに、理由を記載していないか</t>
    <rPh sb="9" eb="11">
      <t>イガイ</t>
    </rPh>
    <rPh sb="12" eb="14">
      <t>センタク</t>
    </rPh>
    <rPh sb="21" eb="23">
      <t>リユウ</t>
    </rPh>
    <rPh sb="24" eb="26">
      <t>キサイ</t>
    </rPh>
    <phoneticPr fontId="19"/>
  </si>
  <si>
    <t>事業名称が入力されているか</t>
    <rPh sb="0" eb="2">
      <t>ジギョウ</t>
    </rPh>
    <rPh sb="2" eb="4">
      <t>メイショウ</t>
    </rPh>
    <rPh sb="5" eb="7">
      <t>ニュウリョク</t>
    </rPh>
    <phoneticPr fontId="19"/>
  </si>
  <si>
    <t>事業の終期が入力されているか</t>
    <rPh sb="6" eb="8">
      <t>ニュウリョク</t>
    </rPh>
    <phoneticPr fontId="19"/>
  </si>
  <si>
    <t>予算区分が選択されているか</t>
    <rPh sb="5" eb="7">
      <t>センタク</t>
    </rPh>
    <phoneticPr fontId="19"/>
  </si>
  <si>
    <t>事業概要が記載されているか</t>
    <rPh sb="0" eb="2">
      <t>ジギョウ</t>
    </rPh>
    <rPh sb="2" eb="4">
      <t>ガイヨウ</t>
    </rPh>
    <rPh sb="5" eb="7">
      <t>キサイ</t>
    </rPh>
    <phoneticPr fontId="19"/>
  </si>
  <si>
    <t>エラー（総事業費）</t>
    <rPh sb="4" eb="7">
      <t>ソウジギョウ</t>
    </rPh>
    <phoneticPr fontId="19"/>
  </si>
  <si>
    <t>コピー＆ペーストやオートフィル機能により、プルダウンより選択する項目について、選択肢外の記載がされていないか</t>
    <rPh sb="15" eb="17">
      <t>キノウ</t>
    </rPh>
    <rPh sb="28" eb="30">
      <t>センタク</t>
    </rPh>
    <rPh sb="32" eb="34">
      <t>コウモク</t>
    </rPh>
    <rPh sb="39" eb="42">
      <t>センタクシ</t>
    </rPh>
    <rPh sb="42" eb="43">
      <t>ガイ</t>
    </rPh>
    <rPh sb="44" eb="46">
      <t>キサイ</t>
    </rPh>
    <phoneticPr fontId="19"/>
  </si>
  <si>
    <t>実施状況の公表等について（HP,広報紙など）</t>
    <rPh sb="0" eb="2">
      <t>ジッシ</t>
    </rPh>
    <rPh sb="2" eb="4">
      <t>ジョウキョウ</t>
    </rPh>
    <rPh sb="5" eb="7">
      <t>コウヒョウ</t>
    </rPh>
    <rPh sb="7" eb="8">
      <t>トウ</t>
    </rPh>
    <phoneticPr fontId="19"/>
  </si>
  <si>
    <t>「成果目標」及び「実施状況の公表等について」欄が入力されているか</t>
    <rPh sb="9" eb="11">
      <t>ジッシ</t>
    </rPh>
    <rPh sb="11" eb="13">
      <t>ジョウキョウ</t>
    </rPh>
    <rPh sb="14" eb="16">
      <t>コウヒョウ</t>
    </rPh>
    <rPh sb="16" eb="17">
      <t>トウ</t>
    </rPh>
    <rPh sb="24" eb="26">
      <t>ニュウリョク</t>
    </rPh>
    <phoneticPr fontId="19"/>
  </si>
  <si>
    <t>zaisei@town.tachiarai.lg.jp</t>
  </si>
  <si>
    <t>Ｂ３</t>
  </si>
  <si>
    <t>エラー（本省繰越③）</t>
    <rPh sb="4" eb="6">
      <t>ホンショウ</t>
    </rPh>
    <rPh sb="6" eb="8">
      <t>クリコシ</t>
    </rPh>
    <phoneticPr fontId="19"/>
  </si>
  <si>
    <t>エラー（本省繰越④）</t>
    <rPh sb="4" eb="6">
      <t>ホンショウ</t>
    </rPh>
    <rPh sb="6" eb="8">
      <t>クリコシ</t>
    </rPh>
    <phoneticPr fontId="19"/>
  </si>
  <si>
    <t>エラー（本省繰越⑤）</t>
    <rPh sb="4" eb="6">
      <t>ホンショウ</t>
    </rPh>
    <rPh sb="6" eb="8">
      <t>クリコシ</t>
    </rPh>
    <phoneticPr fontId="19"/>
  </si>
  <si>
    <t>エラー（本省繰越⑥）</t>
    <rPh sb="4" eb="6">
      <t>ホンショウ</t>
    </rPh>
    <rPh sb="6" eb="8">
      <t>クリコシ</t>
    </rPh>
    <phoneticPr fontId="19"/>
  </si>
  <si>
    <t>小計　交付限度額②</t>
    <rPh sb="0" eb="2">
      <t>ショウケイ</t>
    </rPh>
    <rPh sb="3" eb="5">
      <t>コウフ</t>
    </rPh>
    <rPh sb="5" eb="8">
      <t>ゲンドガク</t>
    </rPh>
    <phoneticPr fontId="19"/>
  </si>
  <si>
    <t>子ども加算給付のための費用以外には使用していない</t>
  </si>
  <si>
    <t>既配分額
国のR5補正予算分（低所得世帯支援枠分）　事務費　交付限度額③</t>
    <rPh sb="0" eb="1">
      <t>キ</t>
    </rPh>
    <rPh sb="1" eb="3">
      <t>ハイブン</t>
    </rPh>
    <rPh sb="3" eb="4">
      <t>ガク</t>
    </rPh>
    <phoneticPr fontId="19"/>
  </si>
  <si>
    <t>交付対象経費
(地方単独事業費)</t>
    <rPh sb="0" eb="2">
      <t>コウフ</t>
    </rPh>
    <rPh sb="2" eb="4">
      <t>タイショウ</t>
    </rPh>
    <rPh sb="4" eb="6">
      <t>ケイヒ</t>
    </rPh>
    <phoneticPr fontId="19"/>
  </si>
  <si>
    <t>有り</t>
    <rPh sb="0" eb="1">
      <t>ア</t>
    </rPh>
    <phoneticPr fontId="19"/>
  </si>
  <si>
    <t>給付SaaS</t>
    <rPh sb="0" eb="2">
      <t>キュウフ</t>
    </rPh>
    <phoneticPr fontId="19"/>
  </si>
  <si>
    <t>低所得世帯支援枠に関する事業費（推奨分・上乗せ）</t>
    <rPh sb="0" eb="3">
      <t>テイショトク</t>
    </rPh>
    <rPh sb="3" eb="5">
      <t>セタイ</t>
    </rPh>
    <rPh sb="5" eb="7">
      <t>シエン</t>
    </rPh>
    <rPh sb="7" eb="8">
      <t>ワク</t>
    </rPh>
    <rPh sb="9" eb="10">
      <t>カン</t>
    </rPh>
    <rPh sb="12" eb="15">
      <t>ジギョウヒ</t>
    </rPh>
    <rPh sb="16" eb="18">
      <t>スイショウ</t>
    </rPh>
    <rPh sb="18" eb="19">
      <t>ブン</t>
    </rPh>
    <rPh sb="20" eb="22">
      <t>ウワノ</t>
    </rPh>
    <phoneticPr fontId="19"/>
  </si>
  <si>
    <t>低所得世帯支援枠に関する事業費（推奨分・横出し・補正）</t>
    <rPh sb="0" eb="3">
      <t>テイショトク</t>
    </rPh>
    <rPh sb="3" eb="5">
      <t>セタイ</t>
    </rPh>
    <rPh sb="5" eb="7">
      <t>シエン</t>
    </rPh>
    <rPh sb="7" eb="8">
      <t>ワク</t>
    </rPh>
    <rPh sb="9" eb="10">
      <t>カン</t>
    </rPh>
    <rPh sb="12" eb="15">
      <t>ジギョウヒ</t>
    </rPh>
    <rPh sb="16" eb="18">
      <t>スイショウ</t>
    </rPh>
    <rPh sb="18" eb="19">
      <t>ブン</t>
    </rPh>
    <rPh sb="20" eb="22">
      <t>ヨコダ</t>
    </rPh>
    <rPh sb="24" eb="26">
      <t>ホセイ</t>
    </rPh>
    <phoneticPr fontId="19"/>
  </si>
  <si>
    <t>低所得世帯支援枠に関する事業費（推奨分・横出し・予備費）</t>
    <rPh sb="0" eb="3">
      <t>テイショトク</t>
    </rPh>
    <rPh sb="3" eb="5">
      <t>セタイ</t>
    </rPh>
    <rPh sb="5" eb="7">
      <t>シエン</t>
    </rPh>
    <rPh sb="7" eb="8">
      <t>ワク</t>
    </rPh>
    <rPh sb="9" eb="10">
      <t>カン</t>
    </rPh>
    <rPh sb="12" eb="15">
      <t>ジギョウヒ</t>
    </rPh>
    <rPh sb="16" eb="18">
      <t>スイショウ</t>
    </rPh>
    <rPh sb="18" eb="19">
      <t>ブン</t>
    </rPh>
    <rPh sb="20" eb="22">
      <t>ヨコダ</t>
    </rPh>
    <rPh sb="24" eb="27">
      <t>ヨビヒ</t>
    </rPh>
    <phoneticPr fontId="19"/>
  </si>
  <si>
    <t>配分予定額計
国のR5予備費分（給付支援サービス分）　交付限度額⑥</t>
    <rPh sb="0" eb="2">
      <t>ハイブン</t>
    </rPh>
    <rPh sb="2" eb="4">
      <t>ヨテイ</t>
    </rPh>
    <rPh sb="4" eb="5">
      <t>ガク</t>
    </rPh>
    <rPh sb="5" eb="6">
      <t>ケイ</t>
    </rPh>
    <phoneticPr fontId="19"/>
  </si>
  <si>
    <t>Ｂ７</t>
  </si>
  <si>
    <t>国のR5予備費
（交付限度額⑦）</t>
  </si>
  <si>
    <t>住民税均等割のみ課税世帯等への支援</t>
  </si>
  <si>
    <t>新たに住民税非課税となる世帯</t>
    <rPh sb="0" eb="1">
      <t>アラ</t>
    </rPh>
    <rPh sb="3" eb="6">
      <t>ジュウミンゼイ</t>
    </rPh>
    <rPh sb="6" eb="9">
      <t>ヒカゼイ</t>
    </rPh>
    <rPh sb="12" eb="14">
      <t>セタイ</t>
    </rPh>
    <phoneticPr fontId="19"/>
  </si>
  <si>
    <t>国の予算年度_予備</t>
    <rPh sb="7" eb="9">
      <t>ヨビ</t>
    </rPh>
    <phoneticPr fontId="19"/>
  </si>
  <si>
    <t>低_推奨事業メニュー</t>
    <rPh sb="0" eb="1">
      <t>テイ</t>
    </rPh>
    <rPh sb="2" eb="6">
      <t>スイショウジギョウ</t>
    </rPh>
    <phoneticPr fontId="19"/>
  </si>
  <si>
    <t>国の予算年度_補正_予備</t>
    <rPh sb="0" eb="1">
      <t>クニ</t>
    </rPh>
    <rPh sb="2" eb="4">
      <t>ヨサン</t>
    </rPh>
    <rPh sb="4" eb="6">
      <t>ネンド</t>
    </rPh>
    <rPh sb="7" eb="9">
      <t>ホセイ</t>
    </rPh>
    <rPh sb="10" eb="12">
      <t>ヨビ</t>
    </rPh>
    <phoneticPr fontId="19"/>
  </si>
  <si>
    <t>国のR5予備費
（交付限度額●）
（新たに住民税非課税等となる世帯への給付）</t>
    <rPh sb="21" eb="24">
      <t>ジュウミンゼイ</t>
    </rPh>
    <rPh sb="24" eb="28">
      <t>ヒカゼイトウ</t>
    </rPh>
    <rPh sb="31" eb="33">
      <t>セタイ</t>
    </rPh>
    <rPh sb="35" eb="37">
      <t>キュウフ</t>
    </rPh>
    <phoneticPr fontId="19"/>
  </si>
  <si>
    <t>国の予算年度_R5全部</t>
    <rPh sb="9" eb="11">
      <t>ゼンブ</t>
    </rPh>
    <phoneticPr fontId="19"/>
  </si>
  <si>
    <t>枠_全部</t>
    <rPh sb="0" eb="1">
      <t>ワク</t>
    </rPh>
    <rPh sb="2" eb="3">
      <t>ゼン</t>
    </rPh>
    <rPh sb="3" eb="4">
      <t>ブ</t>
    </rPh>
    <phoneticPr fontId="19"/>
  </si>
  <si>
    <t>枠_補正パターン</t>
  </si>
  <si>
    <t>枠_予備パターン</t>
  </si>
  <si>
    <t xml:space="preserve">
国のR5補正予算分
（交付限度額②）</t>
    <rPh sb="5" eb="7">
      <t>ホセイ</t>
    </rPh>
    <phoneticPr fontId="19"/>
  </si>
  <si>
    <t>別表３（こども加算）が正しく入力されている</t>
    <rPh sb="11" eb="12">
      <t>タダ</t>
    </rPh>
    <rPh sb="14" eb="16">
      <t>ニュウリョク</t>
    </rPh>
    <phoneticPr fontId="19"/>
  </si>
  <si>
    <t>エラー（AL、AM列記載漏れ）</t>
    <rPh sb="9" eb="10">
      <t>レツ</t>
    </rPh>
    <rPh sb="10" eb="12">
      <t>キサイ</t>
    </rPh>
    <rPh sb="12" eb="13">
      <t>モ</t>
    </rPh>
    <phoneticPr fontId="19"/>
  </si>
  <si>
    <t>国のR5予備費
（交付限度額●）
（こども加算分）</t>
  </si>
  <si>
    <t>手動入力分</t>
    <rPh sb="0" eb="2">
      <t>シュドウ</t>
    </rPh>
    <rPh sb="2" eb="4">
      <t>ニュウリョク</t>
    </rPh>
    <rPh sb="4" eb="5">
      <t>オイワケ</t>
    </rPh>
    <phoneticPr fontId="19"/>
  </si>
  <si>
    <t>エラー（AF列入力漏れ）</t>
    <rPh sb="7" eb="9">
      <t>ニュウリョク</t>
    </rPh>
    <phoneticPr fontId="19"/>
  </si>
  <si>
    <t>エラー（AG～AI列選択漏れ）</t>
    <rPh sb="9" eb="10">
      <t>レツ</t>
    </rPh>
    <rPh sb="10" eb="12">
      <t>センタク</t>
    </rPh>
    <rPh sb="12" eb="13">
      <t>モ</t>
    </rPh>
    <phoneticPr fontId="19"/>
  </si>
  <si>
    <t>エラー（P列B2orB3入力関連）①</t>
    <rPh sb="14" eb="16">
      <t>カンレン</t>
    </rPh>
    <phoneticPr fontId="19"/>
  </si>
  <si>
    <t>R5_補正・予備</t>
    <rPh sb="3" eb="5">
      <t>ホセイ</t>
    </rPh>
    <rPh sb="6" eb="8">
      <t>ヨビ</t>
    </rPh>
    <phoneticPr fontId="19"/>
  </si>
  <si>
    <t>国のR5予備費
（交付限度額⑤）
（給付金・定額減税一体支援枠分）　事務費</t>
    <rPh sb="18" eb="21">
      <t>キュウフキン</t>
    </rPh>
    <rPh sb="22" eb="24">
      <t>テイガク</t>
    </rPh>
    <rPh sb="24" eb="26">
      <t>ゲンゼイ</t>
    </rPh>
    <rPh sb="26" eb="28">
      <t>イッタイ</t>
    </rPh>
    <rPh sb="28" eb="30">
      <t>シエン</t>
    </rPh>
    <rPh sb="30" eb="31">
      <t>ワク</t>
    </rPh>
    <rPh sb="31" eb="32">
      <t>ブン</t>
    </rPh>
    <rPh sb="34" eb="37">
      <t>ジムヒ</t>
    </rPh>
    <phoneticPr fontId="19"/>
  </si>
  <si>
    <t>国のR5予備費分（給付金・定額減税一体支援枠分）　事務費　交付限度額⑤</t>
  </si>
  <si>
    <t>配分予定額計
国のR5予備費分（給付金・定額減税一体支援枠分）　事務費
交付限度額⑤</t>
    <rPh sb="0" eb="2">
      <t>ハイブン</t>
    </rPh>
    <rPh sb="2" eb="4">
      <t>ヨテイ</t>
    </rPh>
    <rPh sb="4" eb="5">
      <t>ガク</t>
    </rPh>
    <rPh sb="5" eb="6">
      <t>ケイ</t>
    </rPh>
    <phoneticPr fontId="19"/>
  </si>
  <si>
    <t>国のR5予備費分（給付金・定額減税一体支援枠分）
事務費　交付限度額⑤　（令和5年12月通知分）</t>
    <rPh sb="4" eb="7">
      <t>ヨビヒ</t>
    </rPh>
    <rPh sb="25" eb="28">
      <t>ジムヒ</t>
    </rPh>
    <rPh sb="43" eb="45">
      <t>ツウチ</t>
    </rPh>
    <phoneticPr fontId="19"/>
  </si>
  <si>
    <t>推奨・低・一体</t>
    <rPh sb="0" eb="2">
      <t>スイショウ</t>
    </rPh>
    <rPh sb="3" eb="4">
      <t>テイ</t>
    </rPh>
    <phoneticPr fontId="19"/>
  </si>
  <si>
    <t>枠_一体or推奨・一体</t>
    <rPh sb="0" eb="1">
      <t>ワク</t>
    </rPh>
    <rPh sb="6" eb="8">
      <t>スイショウ</t>
    </rPh>
    <phoneticPr fontId="19"/>
  </si>
  <si>
    <t>枠_一体</t>
  </si>
  <si>
    <t>枠_推奨・一体</t>
  </si>
  <si>
    <t>Ｂ２orＢ３が正しく入力されているか①</t>
    <rPh sb="7" eb="8">
      <t>タダ</t>
    </rPh>
    <rPh sb="10" eb="12">
      <t>ニュウリョク</t>
    </rPh>
    <phoneticPr fontId="19"/>
  </si>
  <si>
    <t>特定事業者等支援、個人を対象とした給付金等、基金が選択されているか</t>
    <rPh sb="0" eb="2">
      <t>トクテイ</t>
    </rPh>
    <rPh sb="2" eb="5">
      <t>ジギョウシャ</t>
    </rPh>
    <rPh sb="5" eb="6">
      <t>トウ</t>
    </rPh>
    <rPh sb="6" eb="8">
      <t>シエン</t>
    </rPh>
    <rPh sb="9" eb="11">
      <t>コジン</t>
    </rPh>
    <rPh sb="12" eb="14">
      <t>タイショウ</t>
    </rPh>
    <rPh sb="17" eb="20">
      <t>キュウフキン</t>
    </rPh>
    <rPh sb="20" eb="21">
      <t>トウ</t>
    </rPh>
    <rPh sb="22" eb="24">
      <t>キキン</t>
    </rPh>
    <rPh sb="25" eb="27">
      <t>センタク</t>
    </rPh>
    <phoneticPr fontId="19"/>
  </si>
  <si>
    <t>備考1(重点支援地方交付金の追加を踏まえた各省庁の通知の発出状況に定義されている対象分野)を選択している</t>
    <rPh sb="46" eb="48">
      <t>センタク</t>
    </rPh>
    <phoneticPr fontId="19"/>
  </si>
  <si>
    <t>エラー（交付限度額&lt;既配分額）</t>
    <rPh sb="10" eb="11">
      <t>スデ</t>
    </rPh>
    <rPh sb="11" eb="13">
      <t>ハイブン</t>
    </rPh>
    <rPh sb="13" eb="14">
      <t>ガク</t>
    </rPh>
    <phoneticPr fontId="19"/>
  </si>
  <si>
    <t>今回配分予定額
国のR5予備費分（給付支援サービス分）　交付限度額⑥</t>
    <rPh sb="0" eb="2">
      <t>コンカイ</t>
    </rPh>
    <rPh sb="2" eb="4">
      <t>ハイブン</t>
    </rPh>
    <rPh sb="4" eb="6">
      <t>ヨテイ</t>
    </rPh>
    <rPh sb="6" eb="7">
      <t>ガク</t>
    </rPh>
    <phoneticPr fontId="19"/>
  </si>
  <si>
    <t>本省繰越希望額
（R5予備費により措置された給付支援サービス分　交付限度額⑥に係る希望額）</t>
    <rPh sb="0" eb="2">
      <t>ホンショウ</t>
    </rPh>
    <rPh sb="2" eb="4">
      <t>クリコシ</t>
    </rPh>
    <rPh sb="4" eb="6">
      <t>キボウ</t>
    </rPh>
    <rPh sb="6" eb="7">
      <t>ガク</t>
    </rPh>
    <rPh sb="11" eb="14">
      <t>ヨビヒ</t>
    </rPh>
    <rPh sb="17" eb="19">
      <t>ソチ</t>
    </rPh>
    <rPh sb="32" eb="34">
      <t>コウフ</t>
    </rPh>
    <rPh sb="34" eb="36">
      <t>ゲンド</t>
    </rPh>
    <rPh sb="36" eb="37">
      <t>ガク</t>
    </rPh>
    <rPh sb="39" eb="40">
      <t>カカ</t>
    </rPh>
    <rPh sb="41" eb="44">
      <t>キボウガク</t>
    </rPh>
    <phoneticPr fontId="19"/>
  </si>
  <si>
    <t>国のR5予備費分（給付支援サービス分）　交付限度額⑥</t>
  </si>
  <si>
    <t>国のR5予備費
（交付限度額⑥）
（給付支援サービス分）</t>
    <rPh sb="13" eb="14">
      <t>ガク</t>
    </rPh>
    <rPh sb="18" eb="20">
      <t>キュウフ</t>
    </rPh>
    <rPh sb="20" eb="22">
      <t>シエン</t>
    </rPh>
    <rPh sb="26" eb="27">
      <t>ブン</t>
    </rPh>
    <phoneticPr fontId="19"/>
  </si>
  <si>
    <t>給付支援</t>
    <rPh sb="0" eb="4">
      <t>キュウフシエン</t>
    </rPh>
    <phoneticPr fontId="19"/>
  </si>
  <si>
    <t>推奨事業</t>
    <rPh sb="0" eb="2">
      <t>スイショウ</t>
    </rPh>
    <rPh sb="2" eb="4">
      <t>ジギョウ</t>
    </rPh>
    <phoneticPr fontId="19"/>
  </si>
  <si>
    <t>推奨事業・</t>
    <rPh sb="0" eb="2">
      <t>スイショウ</t>
    </rPh>
    <rPh sb="2" eb="4">
      <t>ジギョウ</t>
    </rPh>
    <phoneticPr fontId="19"/>
  </si>
  <si>
    <t>枠_指定範囲外</t>
    <rPh sb="0" eb="1">
      <t>ワク</t>
    </rPh>
    <rPh sb="2" eb="7">
      <t>シテイハンイガイ</t>
    </rPh>
    <phoneticPr fontId="19"/>
  </si>
  <si>
    <t>②エネルギー・食料品価格等の物価高騰に伴う子育て世帯支援</t>
  </si>
  <si>
    <t>推奨事業</t>
  </si>
  <si>
    <t>推奨事業・一体支援</t>
  </si>
  <si>
    <t>既配分額
国のR5補正予算分（低所得世帯支援枠分）　給付費　交付限度額②</t>
    <rPh sb="0" eb="1">
      <t>キ</t>
    </rPh>
    <rPh sb="1" eb="3">
      <t>ハイブン</t>
    </rPh>
    <rPh sb="3" eb="4">
      <t>ガク</t>
    </rPh>
    <rPh sb="26" eb="29">
      <t>キュウフヒ</t>
    </rPh>
    <phoneticPr fontId="19"/>
  </si>
  <si>
    <t>今回配分予定額
国のR5補正予算分（低所得世帯支援枠分）　給付費　交付限度額②</t>
    <rPh sb="0" eb="2">
      <t>コンカイ</t>
    </rPh>
    <rPh sb="2" eb="4">
      <t>ハイブン</t>
    </rPh>
    <rPh sb="4" eb="6">
      <t>ヨテイ</t>
    </rPh>
    <rPh sb="6" eb="7">
      <t>ガク</t>
    </rPh>
    <rPh sb="29" eb="32">
      <t>キュウフヒ</t>
    </rPh>
    <phoneticPr fontId="19"/>
  </si>
  <si>
    <t>配分予定額計
国のR5予備費分（給付金・定額減税一体支援枠分）　給付費　交付限度額④</t>
    <rPh sb="0" eb="2">
      <t>ハイブン</t>
    </rPh>
    <rPh sb="2" eb="4">
      <t>ヨテイ</t>
    </rPh>
    <rPh sb="4" eb="5">
      <t>ガク</t>
    </rPh>
    <rPh sb="5" eb="6">
      <t>ケイ</t>
    </rPh>
    <rPh sb="32" eb="35">
      <t>キュウフヒ</t>
    </rPh>
    <phoneticPr fontId="19"/>
  </si>
  <si>
    <t>国のR5予備費分（給付金・定額減税一体支援枠分）
給付費　交付限度額④　（令和5年12月通知分）</t>
    <rPh sb="4" eb="7">
      <t>ヨビヒ</t>
    </rPh>
    <rPh sb="9" eb="12">
      <t>キュウフキン</t>
    </rPh>
    <rPh sb="13" eb="15">
      <t>テイガク</t>
    </rPh>
    <rPh sb="15" eb="17">
      <t>ゲンゼイ</t>
    </rPh>
    <rPh sb="17" eb="19">
      <t>イッタイ</t>
    </rPh>
    <rPh sb="19" eb="21">
      <t>シエン</t>
    </rPh>
    <rPh sb="21" eb="22">
      <t>ワク</t>
    </rPh>
    <rPh sb="22" eb="23">
      <t>ブン</t>
    </rPh>
    <rPh sb="25" eb="28">
      <t>キュウフヒ</t>
    </rPh>
    <rPh sb="40" eb="41">
      <t>ネン</t>
    </rPh>
    <rPh sb="43" eb="44">
      <t>ガツ</t>
    </rPh>
    <rPh sb="44" eb="46">
      <t>ツウチ</t>
    </rPh>
    <phoneticPr fontId="19"/>
  </si>
  <si>
    <t>本省繰越希望額
（R5補正予算により措置された低所得世帯支援枠分（給付費）交付限度額②に係る希望額）</t>
    <rPh sb="0" eb="2">
      <t>ホンショウ</t>
    </rPh>
    <rPh sb="2" eb="4">
      <t>クリコシ</t>
    </rPh>
    <rPh sb="4" eb="6">
      <t>キボウ</t>
    </rPh>
    <rPh sb="6" eb="7">
      <t>ガク</t>
    </rPh>
    <rPh sb="23" eb="26">
      <t>テイショトク</t>
    </rPh>
    <rPh sb="26" eb="28">
      <t>セタイ</t>
    </rPh>
    <rPh sb="28" eb="30">
      <t>シエン</t>
    </rPh>
    <rPh sb="30" eb="31">
      <t>ワク</t>
    </rPh>
    <rPh sb="33" eb="36">
      <t>キュウフヒ</t>
    </rPh>
    <phoneticPr fontId="19"/>
  </si>
  <si>
    <t>国のR5補正予算分（低所得世帯支援枠分）
給付費　交付限度額②　（令和5年11月通知分）</t>
    <rPh sb="10" eb="13">
      <t>テイショトク</t>
    </rPh>
    <rPh sb="13" eb="15">
      <t>セタイ</t>
    </rPh>
    <rPh sb="15" eb="17">
      <t>シエン</t>
    </rPh>
    <rPh sb="17" eb="18">
      <t>ワク</t>
    </rPh>
    <rPh sb="18" eb="19">
      <t>ブン</t>
    </rPh>
    <rPh sb="21" eb="24">
      <t>キュウフヒ</t>
    </rPh>
    <rPh sb="40" eb="42">
      <t>ツウチ</t>
    </rPh>
    <phoneticPr fontId="19"/>
  </si>
  <si>
    <t>国のR5補正予算分（低所得世帯支援枠分）
事務費　交付限度額③　（令和5年11月通知分）</t>
  </si>
  <si>
    <t xml:space="preserve">
住民税均等割非課税世帯等への支援分の事業費
（上乗せ２・推奨分）
</t>
    <rPh sb="17" eb="18">
      <t>ブン</t>
    </rPh>
    <rPh sb="29" eb="32">
      <t>スイショウブン</t>
    </rPh>
    <phoneticPr fontId="19"/>
  </si>
  <si>
    <t>国のR5補正予算分
（交付限度額③）
（低所得世帯支援枠分）
事務費</t>
    <rPh sb="4" eb="8">
      <t>ホセイヨサン</t>
    </rPh>
    <rPh sb="8" eb="9">
      <t>ブン</t>
    </rPh>
    <rPh sb="31" eb="34">
      <t>ジムヒ</t>
    </rPh>
    <phoneticPr fontId="19"/>
  </si>
  <si>
    <t>国のR5予備費
（交付限度額④）
（給付金・定額減税一体支援枠分）　給付費</t>
    <rPh sb="34" eb="37">
      <t>キュウフヒ</t>
    </rPh>
    <phoneticPr fontId="19"/>
  </si>
  <si>
    <t>国のR5予備費分（給付金・定額減税一体支援枠分）　給付費　交付限度額④</t>
    <rPh sb="25" eb="28">
      <t>キュウフヒ</t>
    </rPh>
    <phoneticPr fontId="19"/>
  </si>
  <si>
    <t>備考2
(事業の終期が令和6年3月を超えることが見込まれる場合、その事情)
※可変部分
※この他は変えれません。</t>
    <rPh sb="0" eb="2">
      <t>ビコウ</t>
    </rPh>
    <rPh sb="5" eb="7">
      <t>ジギョウ</t>
    </rPh>
    <rPh sb="8" eb="10">
      <t>シュウキ</t>
    </rPh>
    <rPh sb="11" eb="13">
      <t>レイワ</t>
    </rPh>
    <rPh sb="14" eb="15">
      <t>ネン</t>
    </rPh>
    <rPh sb="16" eb="17">
      <t>ガツ</t>
    </rPh>
    <rPh sb="18" eb="19">
      <t>コ</t>
    </rPh>
    <rPh sb="24" eb="26">
      <t>ミコ</t>
    </rPh>
    <rPh sb="29" eb="31">
      <t>バアイ</t>
    </rPh>
    <rPh sb="34" eb="36">
      <t>ジジョウ</t>
    </rPh>
    <rPh sb="40" eb="44">
      <t>カヘンブブン</t>
    </rPh>
    <rPh sb="48" eb="49">
      <t>ホカ</t>
    </rPh>
    <rPh sb="50" eb="51">
      <t>カ</t>
    </rPh>
    <phoneticPr fontId="19"/>
  </si>
  <si>
    <t>生活応援給付金事業（低所得者世帯支援（非課税化等世帯））【物価高騰対策給付金】</t>
  </si>
  <si>
    <t>生活応援給付金事業（定額減税調整給付）【物価高騰対策給付金】</t>
  </si>
  <si>
    <t>③消費下支え等を通じた生活者支援</t>
  </si>
  <si>
    <t>大刀洗町くらし得々商品券事業</t>
  </si>
  <si>
    <t>⑥農林水産業における物価高騰対策支援</t>
  </si>
  <si>
    <t>①エネルギー・食料品価格等の物価高騰に伴う低所得世帯支援</t>
  </si>
  <si>
    <t>①物価高が続く中で低所得世帯への支援を行うことで、低所得の方々の生活を維持する。
②低所得世帯への給付金及び事務費
③給付金額　　R５年度分の住民税非課税世帯　1600世帯×70千円　　
事務費　　8519千円
事務費の内容　　[需用費（事務用品等）　役務費（郵送料等）　業務委託料　人件費　として支出]
④R５年度分の住民税非課税世帯　（1600世帯）</t>
  </si>
  <si>
    <t>対象世帯に対して令和6年1月までに支給を開始する</t>
  </si>
  <si>
    <t>ホームページ等</t>
  </si>
  <si>
    <t>①物価高が続く中で低所得世帯（住民税均等割のみ世帯）への支援を行うことで、低所得の方々の生活を維持する。
②低所得世帯への給付金及び事務費
③給付金額　　R５年度分の住民税均等割のみ世帯　
500世帯×100千円=50,000千円　　
事務費　　1,250千円（推奨事業分：479千円、一体支援枠分：771千円）
事務費の内容　　[需用費（事務用品等）　役務費（郵送料等）　業務委託料　人件費　として支出]
④R５年度分の均等割りのみ課税世帯　（500世帯）</t>
  </si>
  <si>
    <t>対象世帯に対して令和6年3月までに支給を開始する</t>
  </si>
  <si>
    <t>①物価高が続く中で子どものいる低所得世帯への支援を行うことで、低所得の方々の生活を維持する。
②こども加算対象j世帯（非課税世帯・均等割のみ世帯・非課税化世帯）への給付金及び事務費
③給付金額　　こども加算対象児童数　417人×50千円=20,850千円　　
事務費　　1,011千円（推奨事業分：368千円、一体支援枠分：643千円）
事務費の内容　　[需用費（事務用品等）　役務費（郵送料等）　業務委託料　人件費　として支出]
④こども加算対象世帯　（240世帯）</t>
  </si>
  <si>
    <t>クーポン券の利用率95％以上
＝町内における単純経済効果76,000千円</t>
  </si>
  <si>
    <t>①食材費の高騰により、小学校給食費の負担額を引き上げざるを得なくなったが、物価高騰が続く中電気代やガス代等の経費負担増加に直面している現状を鑑み、物価高騰対応事業として食費の値上げ分を補助して保護者の実質負担額を据え置くことにより、子育て世帯を支援する。
②小中学校の給食費が月額500円引き上げとなった差額を補助する。
③事業費　7,727,500円
（内訳）
（1）補助費　7,727,500円
小学校　500円×11月×960人（児童数）
中学校　500円×11月×445人（生徒数）
④小学校児童の保護者</t>
  </si>
  <si>
    <t>①低所得者支援及び定額減税を補足する給付事業を円滑に実施するため
②給付事業（非課税化世帯等・調整給付）の事務費のうち令和5年12月通知の事務費限度額を超えて実施する事務費
③事務費　3,631千円
（NO.2～5事務費計)12,278千円-(R5.12月事務費限度額)7,800千円
=4,478千円
NO.2・NO.3でB1（推奨事業）計上済みの事務費計847千円
4,478-847=3,631千円
事務費の内容　　[需用費（事務用品等）　役務費（郵送料等）　業務委託料　人件費　として支出]
④市町村</t>
  </si>
  <si>
    <t>福岡</t>
  </si>
  <si>
    <t>0942-77-0171</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</si>
</sst>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_(* #,##0_);_(* \(#,##0\);_(* &quot;-&quot;_);_(@_)"/>
  </numFmts>
  <fonts count="46">
    <font>
      <sz val="11"/>
      <color auto="1"/>
      <name val="ＭＳ Ｐゴシック"/>
      <family val="3"/>
    </font>
    <font>
      <sz val="11"/>
      <color indexed="8"/>
      <name val="ＭＳ Ｐゴシック"/>
      <family val="3"/>
    </font>
    <font>
      <sz val="11"/>
      <color indexed="9"/>
      <name val="ＭＳ Ｐゴシック"/>
      <family val="3"/>
    </font>
    <font>
      <sz val="11"/>
      <color auto="1"/>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4"/>
      <color auto="1"/>
      <name val="ＭＳ Ｐゴシック"/>
      <family val="3"/>
    </font>
    <font>
      <sz val="14"/>
      <color rgb="FFFFFF00"/>
      <name val="ＭＳ Ｐゴシック"/>
      <family val="3"/>
    </font>
    <font>
      <sz val="14"/>
      <color rgb="FFFF0000"/>
      <name val="ＭＳ Ｐゴシック"/>
      <family val="3"/>
    </font>
    <font>
      <sz val="12"/>
      <color auto="1"/>
      <name val="ＭＳ Ｐゴシック"/>
      <family val="3"/>
    </font>
    <font>
      <sz val="14"/>
      <color theme="0" tint="-5.e-002"/>
      <name val="ＭＳ Ｐゴシック"/>
      <family val="3"/>
    </font>
    <font>
      <sz val="16"/>
      <color theme="1"/>
      <name val="ＭＳ Ｐゴシック"/>
      <family val="3"/>
    </font>
    <font>
      <sz val="16"/>
      <color auto="1"/>
      <name val="ＭＳ Ｐゴシック"/>
      <family val="3"/>
    </font>
    <font>
      <sz val="18"/>
      <color auto="1"/>
      <name val="ＭＳ Ｐゴシック"/>
      <family val="3"/>
    </font>
    <font>
      <b/>
      <sz val="22"/>
      <color rgb="FFFF0000"/>
      <name val="ＭＳ Ｐゴシック"/>
      <family val="3"/>
    </font>
    <font>
      <sz val="14"/>
      <color auto="1"/>
      <name val="HG創英角ﾎﾟｯﾌﾟ体"/>
      <family val="3"/>
    </font>
    <font>
      <sz val="14"/>
      <color auto="1"/>
      <name val="ＭＳ ゴシック"/>
      <family val="3"/>
    </font>
    <font>
      <sz val="14"/>
      <color indexed="8"/>
      <name val="ＭＳ Ｐゴシック"/>
      <family val="3"/>
    </font>
    <font>
      <sz val="10"/>
      <color auto="1"/>
      <name val="Arial"/>
      <family val="2"/>
    </font>
    <font>
      <u/>
      <sz val="11"/>
      <color theme="10"/>
      <name val="ＭＳ Ｐゴシック"/>
      <family val="3"/>
    </font>
    <font>
      <sz val="18"/>
      <color indexed="8"/>
      <name val="ＭＳ Ｐゴシック"/>
      <family val="3"/>
    </font>
    <font>
      <sz val="14"/>
      <color rgb="FFFF0000"/>
      <name val="ＭＳ ゴシック"/>
      <family val="3"/>
    </font>
    <font>
      <sz val="14"/>
      <color indexed="8"/>
      <name val="ＭＳ Ｐゴシック"/>
      <family val="3"/>
    </font>
    <font>
      <sz val="11"/>
      <color rgb="FFFF0000"/>
      <name val="游ゴシック"/>
      <family val="2"/>
      <scheme val="minor"/>
    </font>
    <font>
      <sz val="11"/>
      <color theme="1"/>
      <name val="ＭＳ Ｐゴシック"/>
      <family val="3"/>
    </font>
    <font>
      <b/>
      <sz val="14"/>
      <color theme="1"/>
      <name val="ＭＳ Ｐゴシック"/>
      <family val="3"/>
    </font>
    <font>
      <sz val="14"/>
      <color theme="1"/>
      <name val="ＭＳ Ｐゴシック"/>
      <family val="3"/>
    </font>
    <font>
      <sz val="12"/>
      <color theme="1"/>
      <name val="ＭＳ Ｐゴシック"/>
      <family val="3"/>
    </font>
    <font>
      <sz val="12"/>
      <color auto="1"/>
      <name val="HG丸ｺﾞｼｯｸM-PRO"/>
      <family val="3"/>
    </font>
    <font>
      <sz val="12"/>
      <color theme="1"/>
      <name val="HG丸ｺﾞｼｯｸM-PRO"/>
      <family val="3"/>
    </font>
    <font>
      <sz val="11"/>
      <color indexed="8"/>
      <name val="ＭＳ Ｐゴシック"/>
      <family val="3"/>
    </font>
    <font>
      <sz val="12"/>
      <color auto="1"/>
      <name val="ＭＳ Ｐゴシック"/>
      <family val="3"/>
    </font>
  </fonts>
  <fills count="4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theme="8" tint="0.4"/>
        <bgColor indexed="64"/>
      </patternFill>
    </fill>
    <fill>
      <patternFill patternType="solid">
        <fgColor theme="0" tint="-5.e-002"/>
        <bgColor indexed="64"/>
      </patternFill>
    </fill>
    <fill>
      <patternFill patternType="solid">
        <fgColor theme="5" tint="0.4"/>
        <bgColor indexed="64"/>
      </patternFill>
    </fill>
    <fill>
      <patternFill patternType="solid">
        <fgColor theme="4" tint="0.4"/>
        <bgColor indexed="64"/>
      </patternFill>
    </fill>
    <fill>
      <patternFill patternType="solid">
        <fgColor theme="9" tint="0.4"/>
        <bgColor indexed="64"/>
      </patternFill>
    </fill>
    <fill>
      <patternFill patternType="solid">
        <fgColor theme="9" tint="0.8"/>
        <bgColor indexed="27"/>
      </patternFill>
    </fill>
    <fill>
      <patternFill patternType="solid">
        <fgColor theme="9" tint="0.8"/>
        <bgColor indexed="64"/>
      </patternFill>
    </fill>
    <fill>
      <patternFill patternType="solid">
        <fgColor theme="9" tint="0.6"/>
        <bgColor indexed="64"/>
      </patternFill>
    </fill>
    <fill>
      <patternFill patternType="solid">
        <fgColor rgb="FFFFFF00"/>
        <bgColor indexed="27"/>
      </patternFill>
    </fill>
    <fill>
      <patternFill patternType="solid">
        <fgColor rgb="FFFFFF00"/>
        <bgColor indexed="64"/>
      </patternFill>
    </fill>
    <fill>
      <patternFill patternType="solid">
        <fgColor theme="4" tint="0.6"/>
        <bgColor indexed="64"/>
      </patternFill>
    </fill>
    <fill>
      <patternFill patternType="solid">
        <fgColor theme="0" tint="-0.15"/>
        <bgColor indexed="64"/>
      </patternFill>
    </fill>
    <fill>
      <patternFill patternType="solid">
        <fgColor theme="7" tint="0.4"/>
        <bgColor indexed="64"/>
      </patternFill>
    </fill>
    <fill>
      <patternFill patternType="solid">
        <fgColor theme="2"/>
        <bgColor indexed="64"/>
      </patternFill>
    </fill>
    <fill>
      <patternFill patternType="solid">
        <fgColor theme="7" tint="0.8"/>
        <bgColor indexed="64"/>
      </patternFill>
    </fill>
    <fill>
      <patternFill patternType="solid">
        <fgColor theme="5" tint="0.6"/>
        <bgColor indexed="64"/>
      </patternFill>
    </fill>
    <fill>
      <patternFill patternType="solid">
        <fgColor theme="4" tint="0.8"/>
        <bgColor indexed="27"/>
      </patternFill>
    </fill>
  </fills>
  <borders count="2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8"/>
      </bottom>
      <diagonal/>
    </border>
    <border>
      <left/>
      <right/>
      <top style="thin">
        <color indexed="8"/>
      </top>
      <bottom style="thin">
        <color indexed="8"/>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style="medium">
        <color indexed="8"/>
      </top>
      <bottom/>
      <diagonal/>
    </border>
    <border>
      <left/>
      <right/>
      <top style="medium">
        <color indexed="8"/>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8"/>
      </right>
      <top/>
      <bottom style="thin">
        <color indexed="64"/>
      </bottom>
      <diagonal/>
    </border>
    <border>
      <left style="medium">
        <color indexed="64"/>
      </left>
      <right style="thin">
        <color indexed="8"/>
      </right>
      <top style="thin">
        <color indexed="64"/>
      </top>
      <bottom style="thin">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style="medium">
        <color indexed="64"/>
      </left>
      <right style="thin">
        <color indexed="8"/>
      </right>
      <top/>
      <bottom/>
      <diagonal/>
    </border>
    <border>
      <left style="medium">
        <color indexed="64"/>
      </left>
      <right style="thin">
        <color indexed="64"/>
      </right>
      <top style="hair">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style="thin">
        <color indexed="8"/>
      </right>
      <top style="medium">
        <color indexed="64"/>
      </top>
      <bottom style="thin">
        <color indexed="64"/>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right style="thin">
        <color indexed="8"/>
      </right>
      <top/>
      <bottom style="medium">
        <color indexed="64"/>
      </bottom>
      <diagonal/>
    </border>
    <border>
      <left/>
      <right style="thin">
        <color indexed="8"/>
      </right>
      <top style="medium">
        <color indexed="64"/>
      </top>
      <bottom style="medium">
        <color indexed="64"/>
      </bottom>
      <diagonal/>
    </border>
    <border>
      <left/>
      <right style="thin">
        <color indexed="8"/>
      </right>
      <top style="hair">
        <color indexed="8"/>
      </top>
      <bottom style="hair">
        <color indexed="64"/>
      </bottom>
      <diagonal/>
    </border>
    <border>
      <left/>
      <right style="thin">
        <color indexed="8"/>
      </right>
      <top/>
      <bottom/>
      <diagonal/>
    </border>
    <border>
      <left style="thin">
        <color indexed="64"/>
      </left>
      <right style="thin">
        <color indexed="64"/>
      </right>
      <top style="hair">
        <color indexed="64"/>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medium">
        <color indexed="64"/>
      </top>
      <bottom style="medium">
        <color indexed="64"/>
      </bottom>
      <diagonal/>
    </border>
    <border>
      <left style="thin">
        <color indexed="8"/>
      </left>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style="thin">
        <color indexed="8"/>
      </left>
      <right/>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bottom style="medium">
        <color indexed="64"/>
      </bottom>
      <diagonal/>
    </border>
    <border>
      <left/>
      <right style="thin">
        <color indexed="8"/>
      </right>
      <top style="medium">
        <color indexed="64"/>
      </top>
      <bottom style="thin">
        <color indexed="64"/>
      </bottom>
      <diagonal/>
    </border>
    <border>
      <left style="thin">
        <color indexed="8"/>
      </left>
      <right style="thin">
        <color indexed="8"/>
      </right>
      <top style="thin">
        <color indexed="64"/>
      </top>
      <bottom/>
      <diagonal/>
    </border>
    <border>
      <left style="thin">
        <color indexed="8"/>
      </left>
      <right/>
      <top/>
      <bottom/>
      <diagonal/>
    </border>
    <border>
      <left style="thin">
        <color indexed="8"/>
      </left>
      <right/>
      <top/>
      <bottom style="hair">
        <color indexed="8"/>
      </bottom>
      <diagonal/>
    </border>
    <border>
      <left style="thin">
        <color indexed="8"/>
      </left>
      <right/>
      <top style="thin">
        <color indexed="8"/>
      </top>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right style="double">
        <color indexed="8"/>
      </right>
      <top style="medium">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8"/>
      </right>
      <top/>
      <bottom style="thin">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hair">
        <color indexed="8"/>
      </bottom>
      <diagonal/>
    </border>
    <border>
      <left style="thin">
        <color indexed="64"/>
      </left>
      <right style="thin">
        <color indexed="8"/>
      </right>
      <top style="hair">
        <color indexed="8"/>
      </top>
      <bottom style="hair">
        <color indexed="64"/>
      </bottom>
      <diagonal/>
    </border>
    <border>
      <left style="thin">
        <color auto="1"/>
      </left>
      <right/>
      <top style="thin">
        <color auto="1"/>
      </top>
      <bottom style="medium">
        <color indexed="64"/>
      </bottom>
      <diagonal/>
    </border>
    <border>
      <left style="double">
        <color indexed="8"/>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8"/>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auto="1"/>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thin">
        <color indexed="64"/>
      </left>
      <right/>
      <top style="medium">
        <color indexed="64"/>
      </top>
      <bottom/>
      <diagonal/>
    </border>
    <border>
      <left style="double">
        <color indexed="64"/>
      </left>
      <right/>
      <top style="medium">
        <color indexed="64"/>
      </top>
      <bottom/>
      <diagonal/>
    </border>
    <border>
      <left style="double">
        <color indexed="64"/>
      </left>
      <right/>
      <top style="medium">
        <color indexed="64"/>
      </top>
      <bottom style="thin">
        <color indexed="64"/>
      </bottom>
      <diagonal/>
    </border>
    <border>
      <left style="double">
        <color indexed="64"/>
      </left>
      <right/>
      <top style="medium">
        <color indexed="64"/>
      </top>
      <bottom style="medium">
        <color indexed="64"/>
      </bottom>
      <diagonal/>
    </border>
    <border>
      <left/>
      <right style="medium">
        <color indexed="64"/>
      </right>
      <top style="thin">
        <color indexed="64"/>
      </top>
      <bottom style="thin">
        <color auto="1"/>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8"/>
      </left>
      <right/>
      <top style="hair">
        <color indexed="8"/>
      </top>
      <bottom style="hair">
        <color indexed="64"/>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64"/>
      </top>
      <bottom style="thin">
        <color indexed="64"/>
      </bottom>
      <diagonal/>
    </border>
    <border>
      <left style="thin">
        <color indexed="8"/>
      </left>
      <right style="medium">
        <color indexed="64"/>
      </right>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medium">
        <color indexed="64"/>
      </right>
      <top/>
      <bottom style="hair">
        <color indexed="8"/>
      </bottom>
      <diagonal/>
    </border>
    <border>
      <left style="thin">
        <color indexed="8"/>
      </left>
      <right style="medium">
        <color indexed="64"/>
      </right>
      <top style="hair">
        <color indexed="8"/>
      </top>
      <bottom style="hair">
        <color indexed="64"/>
      </bottom>
      <diagonal/>
    </border>
    <border>
      <left style="thin">
        <color indexed="8"/>
      </left>
      <right style="medium">
        <color indexed="64"/>
      </right>
      <top style="hair">
        <color indexed="8"/>
      </top>
      <bottom style="hair">
        <color indexed="8"/>
      </bottom>
      <diagonal/>
    </border>
    <border>
      <left style="thin">
        <color indexed="8"/>
      </left>
      <right style="medium">
        <color indexed="64"/>
      </right>
      <top/>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8"/>
      </top>
      <bottom/>
      <diagonal/>
    </border>
    <border>
      <left/>
      <right style="medium">
        <color indexed="64"/>
      </right>
      <top style="medium">
        <color indexed="8"/>
      </top>
      <bottom style="medium">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bottom style="hair">
        <color indexed="8"/>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8"/>
      </top>
      <bottom style="hair">
        <color indexed="64"/>
      </bottom>
      <diagonal/>
    </border>
    <border>
      <left style="medium">
        <color indexed="64"/>
      </left>
      <right style="medium">
        <color indexed="64"/>
      </right>
      <top style="hair">
        <color indexed="64"/>
      </top>
      <bottom style="hair">
        <color indexed="8"/>
      </bottom>
      <diagonal/>
    </border>
    <border>
      <left/>
      <right style="medium">
        <color indexed="64"/>
      </right>
      <top/>
      <bottom style="hair">
        <color indexed="8"/>
      </bottom>
      <diagonal/>
    </border>
    <border>
      <left style="medium">
        <color indexed="64"/>
      </left>
      <right style="medium">
        <color indexed="64"/>
      </right>
      <top style="medium">
        <color indexed="64"/>
      </top>
      <bottom style="thick">
        <color auto="1"/>
      </bottom>
      <diagonal/>
    </border>
    <border>
      <left style="medium">
        <color indexed="64"/>
      </left>
      <right style="medium">
        <color indexed="64"/>
      </right>
      <top style="thick">
        <color auto="1"/>
      </top>
      <bottom style="thick">
        <color auto="1"/>
      </bottom>
      <diagonal/>
    </border>
    <border>
      <left style="medium">
        <color indexed="64"/>
      </left>
      <right style="medium">
        <color indexed="64"/>
      </right>
      <top style="thick">
        <color auto="1"/>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ck">
        <color auto="1"/>
      </bottom>
      <diagonal/>
    </border>
    <border>
      <left/>
      <right/>
      <top style="thick">
        <color auto="1"/>
      </top>
      <bottom style="thick">
        <color auto="1"/>
      </bottom>
      <diagonal/>
    </border>
    <border>
      <left/>
      <right/>
      <top style="thick">
        <color auto="1"/>
      </top>
      <bottom/>
      <diagonal/>
    </border>
    <border>
      <left style="medium">
        <color indexed="64"/>
      </left>
      <right style="thin">
        <color indexed="64"/>
      </right>
      <top style="medium">
        <color indexed="64"/>
      </top>
      <bottom style="hair">
        <color indexed="8"/>
      </bottom>
      <diagonal/>
    </border>
    <border>
      <left style="medium">
        <color indexed="64"/>
      </left>
      <right style="thin">
        <color indexed="64"/>
      </right>
      <top/>
      <bottom style="hair">
        <color indexed="8"/>
      </bottom>
      <diagonal/>
    </border>
    <border>
      <left style="medium">
        <color indexed="64"/>
      </left>
      <right style="thin">
        <color indexed="64"/>
      </right>
      <top/>
      <bottom style="thin">
        <color indexed="64"/>
      </bottom>
      <diagonal/>
    </border>
    <border>
      <left style="medium">
        <color indexed="64"/>
      </left>
      <right style="thin">
        <color indexed="64"/>
      </right>
      <top style="hair">
        <color indexed="8"/>
      </top>
      <bottom style="hair">
        <color indexed="64"/>
      </bottom>
      <diagonal/>
    </border>
    <border>
      <left style="medium">
        <color indexed="64"/>
      </left>
      <right style="thin">
        <color indexed="64"/>
      </right>
      <top style="hair">
        <color indexed="64"/>
      </top>
      <bottom style="hair">
        <color indexed="8"/>
      </bottom>
      <diagonal/>
    </border>
    <border>
      <left style="medium">
        <color indexed="64"/>
      </left>
      <right style="thin">
        <color indexed="64"/>
      </right>
      <top/>
      <bottom style="medium">
        <color indexed="64"/>
      </bottom>
      <diagonal/>
    </border>
    <border>
      <left/>
      <right/>
      <top style="medium">
        <color indexed="64"/>
      </top>
      <bottom style="hair">
        <color indexed="8"/>
      </bottom>
      <diagonal/>
    </border>
    <border>
      <left/>
      <right/>
      <top/>
      <bottom style="hair">
        <color indexed="8"/>
      </bottom>
      <diagonal/>
    </border>
    <border>
      <left/>
      <right/>
      <top style="hair">
        <color indexed="8"/>
      </top>
      <bottom style="hair">
        <color indexed="64"/>
      </bottom>
      <diagonal/>
    </border>
    <border>
      <left/>
      <right/>
      <top style="hair">
        <color indexed="64"/>
      </top>
      <bottom style="hair">
        <color indexed="8"/>
      </bottom>
      <diagonal/>
    </border>
    <border>
      <left style="thin">
        <color auto="1"/>
      </left>
      <right style="thin">
        <color auto="1"/>
      </right>
      <top/>
      <bottom style="medium">
        <color indexed="64"/>
      </bottom>
      <diagonal/>
    </border>
    <border>
      <left style="thin">
        <color indexed="64"/>
      </left>
      <right style="thin">
        <color indexed="64"/>
      </right>
      <top style="medium">
        <color indexed="64"/>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bottom style="thin">
        <color indexed="64"/>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hair">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hair">
        <color indexed="8"/>
      </bottom>
      <diagonal/>
    </border>
    <border>
      <left style="thin">
        <color indexed="64"/>
      </left>
      <right/>
      <top/>
      <bottom style="hair">
        <color indexed="8"/>
      </bottom>
      <diagonal/>
    </border>
    <border>
      <left style="thin">
        <color indexed="64"/>
      </left>
      <right/>
      <top/>
      <bottom style="thin">
        <color indexed="64"/>
      </bottom>
      <diagonal/>
    </border>
    <border>
      <left style="thin">
        <color indexed="64"/>
      </left>
      <right/>
      <top style="hair">
        <color indexed="8"/>
      </top>
      <bottom style="hair">
        <color indexed="64"/>
      </bottom>
      <diagonal/>
    </border>
    <border>
      <left style="thin">
        <color indexed="64"/>
      </left>
      <right/>
      <top style="hair">
        <color indexed="64"/>
      </top>
      <bottom style="hair">
        <color indexed="8"/>
      </bottom>
      <diagonal/>
    </border>
    <border>
      <left style="thin">
        <color indexed="64"/>
      </left>
      <right style="thin">
        <color indexed="8"/>
      </right>
      <top style="medium">
        <color indexed="64"/>
      </top>
      <bottom style="hair">
        <color indexed="8"/>
      </bottom>
      <diagonal/>
    </border>
    <border>
      <left style="medium">
        <color indexed="64"/>
      </left>
      <right style="medium">
        <color indexed="64"/>
      </right>
      <top style="medium">
        <color indexed="8"/>
      </top>
      <bottom/>
      <diagonal/>
    </border>
    <border>
      <left style="medium">
        <color indexed="64"/>
      </left>
      <right style="medium">
        <color indexed="64"/>
      </right>
      <top style="medium">
        <color indexed="8"/>
      </top>
      <bottom style="medium">
        <color indexed="64"/>
      </bottom>
      <diagonal/>
    </border>
    <border>
      <left style="thin">
        <color indexed="8"/>
      </left>
      <right style="thin">
        <color indexed="8"/>
      </right>
      <top style="medium">
        <color indexed="64"/>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64"/>
      </bottom>
      <diagonal/>
    </border>
    <border>
      <left/>
      <right style="thin">
        <color indexed="8"/>
      </right>
      <top style="medium">
        <color indexed="8"/>
      </top>
      <bottom style="hair">
        <color indexed="8"/>
      </bottom>
      <diagonal/>
    </border>
    <border>
      <left/>
      <right style="thin">
        <color indexed="8"/>
      </right>
      <top style="hair">
        <color indexed="8"/>
      </top>
      <bottom style="thin">
        <color indexed="64"/>
      </bottom>
      <diagonal/>
    </border>
    <border>
      <left style="thin">
        <color indexed="8"/>
      </left>
      <right style="thin">
        <color indexed="64"/>
      </right>
      <top style="medium">
        <color indexed="8"/>
      </top>
      <bottom style="hair">
        <color indexed="64"/>
      </bottom>
      <diagonal/>
    </border>
    <border>
      <left style="thin">
        <color indexed="8"/>
      </left>
      <right style="thin">
        <color indexed="8"/>
      </right>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hair">
        <color indexed="64"/>
      </top>
      <bottom style="hair">
        <color indexed="8"/>
      </bottom>
      <diagonal/>
    </border>
    <border>
      <left style="thin">
        <color indexed="8"/>
      </left>
      <right style="thin">
        <color indexed="8"/>
      </right>
      <top style="medium">
        <color indexed="8"/>
      </top>
      <bottom style="hair">
        <color indexed="8"/>
      </bottom>
      <diagonal/>
    </border>
    <border>
      <left style="thin">
        <color indexed="8"/>
      </left>
      <right style="thin">
        <color indexed="8"/>
      </right>
      <top style="hair">
        <color indexed="8"/>
      </top>
      <bottom/>
      <diagonal/>
    </border>
    <border>
      <left style="thin">
        <color indexed="8"/>
      </left>
      <right/>
      <top style="medium">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64"/>
      </bottom>
      <diagonal/>
    </border>
    <border>
      <left style="thin">
        <color auto="1"/>
      </left>
      <right/>
      <top/>
      <bottom style="medium">
        <color indexed="64"/>
      </bottom>
      <diagonal/>
    </border>
    <border>
      <left/>
      <right/>
      <top style="thin">
        <color indexed="8"/>
      </top>
      <bottom/>
      <diagonal/>
    </border>
    <border>
      <left style="thin">
        <color indexed="64"/>
      </left>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style="thin">
        <color indexed="8"/>
      </right>
      <top style="medium">
        <color indexed="64"/>
      </top>
      <bottom/>
      <diagonal/>
    </border>
    <border>
      <left style="double">
        <color indexed="8"/>
      </left>
      <right/>
      <top style="double">
        <color indexed="8"/>
      </top>
      <bottom/>
      <diagonal/>
    </border>
    <border>
      <left style="double">
        <color rgb="FFFF0000"/>
      </left>
      <right/>
      <top style="double">
        <color rgb="FFFF0000"/>
      </top>
      <bottom style="double">
        <color rgb="FFFF0000"/>
      </bottom>
      <diagonal/>
    </border>
    <border>
      <left style="double">
        <color indexed="8"/>
      </left>
      <right style="double">
        <color indexed="8"/>
      </right>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bottom style="thin">
        <color indexed="8"/>
      </bottom>
      <diagonal/>
    </border>
    <border>
      <left style="double">
        <color indexed="8"/>
      </left>
      <right style="double">
        <color indexed="8"/>
      </right>
      <top style="thin">
        <color indexed="8"/>
      </top>
      <bottom/>
      <diagonal/>
    </border>
    <border>
      <left style="double">
        <color indexed="8"/>
      </left>
      <right style="double">
        <color indexed="8"/>
      </right>
      <top style="thin">
        <color indexed="8"/>
      </top>
      <bottom style="thin">
        <color indexed="64"/>
      </bottom>
      <diagonal/>
    </border>
    <border>
      <left style="double">
        <color indexed="8"/>
      </left>
      <right style="double">
        <color indexed="64"/>
      </right>
      <top style="thin">
        <color indexed="64"/>
      </top>
      <bottom style="double">
        <color indexed="8"/>
      </bottom>
      <diagonal/>
    </border>
    <border>
      <left style="double">
        <color indexed="8"/>
      </left>
      <right style="double">
        <color indexed="8"/>
      </right>
      <top/>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right/>
      <top style="double">
        <color indexed="8"/>
      </top>
      <bottom/>
      <diagonal/>
    </border>
    <border>
      <left/>
      <right/>
      <top style="double">
        <color rgb="FFFF0000"/>
      </top>
      <bottom style="double">
        <color rgb="FFFF0000"/>
      </bottom>
      <diagonal/>
    </border>
    <border diagonalDown="1">
      <left/>
      <right style="thin">
        <color indexed="8"/>
      </right>
      <top/>
      <bottom style="double">
        <color indexed="8"/>
      </bottom>
      <diagonal style="thin">
        <color indexed="8"/>
      </diagonal>
    </border>
    <border>
      <left/>
      <right/>
      <top style="double">
        <color indexed="8"/>
      </top>
      <bottom style="double">
        <color indexed="8"/>
      </bottom>
      <diagonal/>
    </border>
    <border>
      <left/>
      <right style="thin">
        <color indexed="8"/>
      </right>
      <top style="double">
        <color indexed="8"/>
      </top>
      <bottom style="thin">
        <color indexed="64"/>
      </bottom>
      <diagonal/>
    </border>
    <border>
      <left/>
      <right style="thin">
        <color indexed="8"/>
      </right>
      <top style="thin">
        <color indexed="8"/>
      </top>
      <bottom style="thin">
        <color indexed="8"/>
      </bottom>
      <diagonal/>
    </border>
    <border>
      <left style="double">
        <color indexed="8"/>
      </left>
      <right/>
      <top style="thin">
        <color indexed="8"/>
      </top>
      <bottom style="thin">
        <color indexed="8"/>
      </bottom>
      <diagonal/>
    </border>
    <border>
      <left/>
      <right style="thin">
        <color indexed="8"/>
      </right>
      <top style="thin">
        <color indexed="8"/>
      </top>
      <bottom/>
      <diagonal/>
    </border>
    <border>
      <left/>
      <right/>
      <top style="thin">
        <color indexed="8"/>
      </top>
      <bottom style="thin">
        <color indexed="64"/>
      </bottom>
      <diagonal/>
    </border>
    <border>
      <left style="double">
        <color indexed="64"/>
      </left>
      <right/>
      <top style="thin">
        <color indexed="64"/>
      </top>
      <bottom style="double">
        <color indexed="8"/>
      </bottom>
      <diagonal/>
    </border>
    <border>
      <left/>
      <right style="thin">
        <color indexed="8"/>
      </right>
      <top/>
      <bottom style="thin">
        <color indexed="8"/>
      </bottom>
      <diagonal/>
    </border>
    <border>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8"/>
      </right>
      <top style="double">
        <color indexed="8"/>
      </top>
      <bottom/>
      <diagonal/>
    </border>
    <border>
      <left/>
      <right style="double">
        <color rgb="FFFF0000"/>
      </right>
      <top style="double">
        <color rgb="FFFF0000"/>
      </top>
      <bottom style="double">
        <color rgb="FFFF0000"/>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double">
        <color indexed="8"/>
      </bottom>
      <diagonal/>
    </border>
    <border>
      <left style="thin">
        <color auto="1"/>
      </left>
      <right style="thin">
        <color auto="1"/>
      </right>
      <top style="thin">
        <color auto="1"/>
      </top>
      <bottom/>
      <diagonal/>
    </border>
    <border>
      <left style="thin">
        <color indexed="8"/>
      </left>
      <right/>
      <top style="double">
        <color indexed="8"/>
      </top>
      <bottom style="double">
        <color indexed="8"/>
      </bottom>
      <diagonal/>
    </border>
    <border>
      <left style="thin">
        <color indexed="8"/>
      </left>
      <right/>
      <top style="double">
        <color indexed="8"/>
      </top>
      <bottom style="thin">
        <color indexed="64"/>
      </bottom>
      <diagonal/>
    </border>
    <border>
      <left style="thin">
        <color indexed="8"/>
      </left>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double">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64"/>
      </bottom>
      <diagonal/>
    </border>
    <border>
      <left style="thin">
        <color indexed="64"/>
      </left>
      <right/>
      <top style="thin">
        <color indexed="64"/>
      </top>
      <bottom style="double">
        <color indexed="8"/>
      </bottom>
      <diagonal/>
    </border>
    <border>
      <left style="thin">
        <color indexed="8"/>
      </left>
      <right/>
      <top/>
      <bottom style="thin">
        <color indexed="8"/>
      </bottom>
      <diagonal/>
    </border>
    <border>
      <left style="double">
        <color indexed="8"/>
      </left>
      <right style="double">
        <color indexed="64"/>
      </right>
      <top style="double">
        <color indexed="8"/>
      </top>
      <bottom style="double">
        <color indexed="8"/>
      </bottom>
      <diagonal/>
    </border>
    <border>
      <left/>
      <right style="double">
        <color indexed="64"/>
      </right>
      <top style="double">
        <color indexed="8"/>
      </top>
      <bottom style="double">
        <color indexed="8"/>
      </bottom>
      <diagonal/>
    </border>
    <border>
      <left/>
      <right style="double">
        <color indexed="64"/>
      </right>
      <top style="double">
        <color indexed="8"/>
      </top>
      <bottom style="thin">
        <color indexed="64"/>
      </bottom>
      <diagonal/>
    </border>
    <border>
      <left/>
      <right style="double">
        <color indexed="64"/>
      </right>
      <top style="thin">
        <color indexed="64"/>
      </top>
      <bottom style="thin">
        <color indexed="8"/>
      </bottom>
      <diagonal/>
    </border>
    <border>
      <left/>
      <right style="double">
        <color indexed="64"/>
      </right>
      <top style="thin">
        <color indexed="8"/>
      </top>
      <bottom style="thin">
        <color indexed="8"/>
      </bottom>
      <diagonal/>
    </border>
    <border>
      <left/>
      <right style="double">
        <color indexed="64"/>
      </right>
      <top style="thin">
        <color indexed="8"/>
      </top>
      <bottom style="double">
        <color indexed="8"/>
      </bottom>
      <diagonal/>
    </border>
    <border>
      <left/>
      <right style="double">
        <color indexed="64"/>
      </right>
      <top style="double">
        <color indexed="8"/>
      </top>
      <bottom style="thin">
        <color indexed="8"/>
      </bottom>
      <diagonal/>
    </border>
    <border>
      <left/>
      <right style="double">
        <color indexed="64"/>
      </right>
      <top style="thin">
        <color indexed="8"/>
      </top>
      <bottom style="thin">
        <color indexed="64"/>
      </bottom>
      <diagonal/>
    </border>
    <border>
      <left/>
      <right style="double">
        <color indexed="64"/>
      </right>
      <top style="thin">
        <color indexed="64"/>
      </top>
      <bottom style="double">
        <color indexed="8"/>
      </bottom>
      <diagonal/>
    </border>
    <border>
      <left/>
      <right style="double">
        <color indexed="64"/>
      </right>
      <top/>
      <bottom style="thin">
        <color indexed="8"/>
      </bottom>
      <diagonal/>
    </border>
    <border>
      <left/>
      <right style="double">
        <color indexed="64"/>
      </right>
      <top style="thin">
        <color indexed="8"/>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right style="thin">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3" fillId="0" borderId="0">
      <alignment vertical="center"/>
    </xf>
    <xf numFmtId="0" fontId="4"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9"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20" borderId="0" applyNumberFormat="0" applyBorder="0" applyProtection="0">
      <alignment vertical="center"/>
    </xf>
    <xf numFmtId="0" fontId="5" fillId="0" borderId="0" applyNumberFormat="0" applyFill="0" applyBorder="0" applyProtection="0">
      <alignment vertical="center"/>
    </xf>
    <xf numFmtId="0" fontId="6" fillId="21" borderId="1" applyNumberFormat="0" applyProtection="0">
      <alignment vertical="center"/>
    </xf>
    <xf numFmtId="0" fontId="3" fillId="22" borderId="2" applyNumberFormat="0" applyProtection="0">
      <alignment vertical="center"/>
    </xf>
    <xf numFmtId="0" fontId="7" fillId="0" borderId="3" applyNumberFormat="0" applyFill="0" applyProtection="0">
      <alignment vertical="center"/>
    </xf>
    <xf numFmtId="0" fontId="8" fillId="7" borderId="4" applyNumberFormat="0" applyProtection="0">
      <alignment vertical="center"/>
    </xf>
    <xf numFmtId="0" fontId="9" fillId="23" borderId="5" applyNumberFormat="0" applyProtection="0">
      <alignment vertical="center"/>
    </xf>
    <xf numFmtId="0" fontId="10" fillId="3" borderId="0" applyNumberFormat="0" applyBorder="0" applyProtection="0">
      <alignment vertical="center"/>
    </xf>
    <xf numFmtId="0" fontId="11" fillId="4" borderId="0" applyNumberFormat="0" applyBorder="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4" fillId="0" borderId="8" applyNumberFormat="0" applyFill="0" applyProtection="0">
      <alignment vertical="center"/>
    </xf>
    <xf numFmtId="0" fontId="14" fillId="0" borderId="0" applyNumberFormat="0" applyFill="0" applyBorder="0" applyProtection="0">
      <alignment vertical="center"/>
    </xf>
    <xf numFmtId="0" fontId="15" fillId="23" borderId="4" applyNumberFormat="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9" applyNumberFormat="0" applyFill="0" applyProtection="0">
      <alignment vertical="center"/>
    </xf>
    <xf numFmtId="176" fontId="32" fillId="0" borderId="0" applyFill="0" applyBorder="0" applyAlignment="0" applyProtection="0">
      <alignment vertical="center"/>
    </xf>
    <xf numFmtId="0" fontId="33" fillId="0" borderId="0" applyNumberFormat="0" applyFill="0" applyBorder="0" applyAlignment="0" applyProtection="0">
      <alignment vertical="center"/>
    </xf>
  </cellStyleXfs>
  <cellXfs count="768">
    <xf numFmtId="0" fontId="0" fillId="0" borderId="0" xfId="0">
      <alignment vertical="center"/>
    </xf>
    <xf numFmtId="0" fontId="20" fillId="0" borderId="0" xfId="0" applyFont="1" applyProtection="1">
      <alignment vertical="center"/>
    </xf>
    <xf numFmtId="0" fontId="20" fillId="0" borderId="0" xfId="0" applyFont="1" applyAlignment="1" applyProtection="1">
      <alignment horizontal="center" vertical="center"/>
    </xf>
    <xf numFmtId="49" fontId="20" fillId="0" borderId="0" xfId="0" applyNumberFormat="1" applyFont="1" applyProtection="1">
      <alignment vertical="center"/>
    </xf>
    <xf numFmtId="0" fontId="20" fillId="24" borderId="0" xfId="0" applyFont="1" applyFill="1" applyProtection="1">
      <alignment vertical="center"/>
    </xf>
    <xf numFmtId="0" fontId="20" fillId="25" borderId="10" xfId="0" applyFont="1" applyFill="1" applyBorder="1" applyProtection="1">
      <alignment vertical="center"/>
    </xf>
    <xf numFmtId="0" fontId="20" fillId="25" borderId="0" xfId="0" applyFont="1" applyFill="1" applyProtection="1">
      <alignment vertical="center"/>
    </xf>
    <xf numFmtId="0" fontId="20" fillId="25" borderId="11" xfId="0" applyFont="1" applyFill="1" applyBorder="1" applyProtection="1">
      <alignment vertical="center"/>
    </xf>
    <xf numFmtId="0" fontId="20" fillId="25" borderId="10" xfId="0" applyFont="1" applyFill="1" applyBorder="1" applyAlignment="1" applyProtection="1">
      <alignment horizontal="center" vertical="center" textRotation="255"/>
    </xf>
    <xf numFmtId="0" fontId="20" fillId="25" borderId="11" xfId="0" applyFont="1" applyFill="1" applyBorder="1" applyAlignment="1" applyProtection="1">
      <alignment horizontal="center" vertical="center" textRotation="255"/>
    </xf>
    <xf numFmtId="0" fontId="21" fillId="25" borderId="11" xfId="0" applyFont="1" applyFill="1" applyBorder="1" applyAlignment="1" applyProtection="1">
      <alignment vertical="center" textRotation="255"/>
    </xf>
    <xf numFmtId="0" fontId="22" fillId="25" borderId="12" xfId="0" applyFont="1" applyFill="1" applyBorder="1" applyAlignment="1" applyProtection="1">
      <alignment horizontal="center" vertical="top" textRotation="255"/>
    </xf>
    <xf numFmtId="0" fontId="22" fillId="25" borderId="13" xfId="0" applyFont="1" applyFill="1" applyBorder="1" applyAlignment="1" applyProtection="1">
      <alignment horizontal="center" vertical="top" textRotation="255"/>
    </xf>
    <xf numFmtId="0" fontId="23" fillId="25" borderId="14" xfId="0" applyFont="1" applyFill="1" applyBorder="1" applyAlignment="1" applyProtection="1">
      <alignment vertical="center" textRotation="255"/>
    </xf>
    <xf numFmtId="49" fontId="20" fillId="25" borderId="11" xfId="0" applyNumberFormat="1" applyFont="1" applyFill="1" applyBorder="1" applyProtection="1">
      <alignment vertical="center"/>
    </xf>
    <xf numFmtId="0" fontId="20" fillId="25" borderId="15" xfId="0" applyFont="1" applyFill="1" applyBorder="1" applyProtection="1">
      <alignment vertical="center"/>
    </xf>
    <xf numFmtId="0" fontId="20" fillId="25" borderId="16" xfId="0" applyFont="1" applyFill="1" applyBorder="1" applyProtection="1">
      <alignment vertical="center"/>
    </xf>
    <xf numFmtId="0" fontId="20" fillId="25" borderId="0" xfId="0" applyFont="1" applyFill="1" applyBorder="1" applyProtection="1">
      <alignment vertical="center"/>
    </xf>
    <xf numFmtId="0" fontId="24" fillId="25" borderId="16" xfId="0" applyFont="1" applyFill="1" applyBorder="1" applyProtection="1">
      <alignment vertical="center"/>
    </xf>
    <xf numFmtId="0" fontId="25" fillId="26" borderId="17" xfId="0" applyFont="1" applyFill="1" applyBorder="1" applyAlignment="1" applyProtection="1">
      <alignment horizontal="center" vertical="center" wrapText="1"/>
    </xf>
    <xf numFmtId="0" fontId="26" fillId="26" borderId="18" xfId="0" applyFont="1" applyFill="1" applyBorder="1" applyAlignment="1" applyProtection="1">
      <alignment horizontal="center" vertical="center" wrapText="1"/>
    </xf>
    <xf numFmtId="0" fontId="27" fillId="26" borderId="12" xfId="0" applyFont="1" applyFill="1" applyBorder="1" applyAlignment="1" applyProtection="1">
      <alignment horizontal="center" vertical="center"/>
    </xf>
    <xf numFmtId="0" fontId="27" fillId="26" borderId="19" xfId="0" applyFont="1" applyFill="1" applyBorder="1" applyAlignment="1" applyProtection="1">
      <alignment horizontal="center" vertical="center"/>
    </xf>
    <xf numFmtId="0" fontId="26" fillId="26" borderId="20" xfId="0" applyFont="1" applyFill="1" applyBorder="1" applyAlignment="1" applyProtection="1">
      <alignment horizontal="center" vertical="center" wrapText="1"/>
    </xf>
    <xf numFmtId="0" fontId="26" fillId="27" borderId="18" xfId="0" applyFont="1" applyFill="1" applyBorder="1" applyAlignment="1" applyProtection="1">
      <alignment horizontal="center" vertical="center" wrapText="1"/>
    </xf>
    <xf numFmtId="0" fontId="26" fillId="27" borderId="21" xfId="0" applyFont="1" applyFill="1" applyBorder="1" applyAlignment="1" applyProtection="1">
      <alignment horizontal="center" vertical="center" wrapText="1"/>
    </xf>
    <xf numFmtId="0" fontId="26" fillId="28" borderId="22" xfId="0" applyFont="1" applyFill="1" applyBorder="1" applyAlignment="1" applyProtection="1">
      <alignment horizontal="center" vertical="center" wrapText="1"/>
    </xf>
    <xf numFmtId="49" fontId="20" fillId="25" borderId="16" xfId="0" applyNumberFormat="1" applyFont="1" applyFill="1" applyBorder="1" applyProtection="1">
      <alignment vertical="center"/>
    </xf>
    <xf numFmtId="0" fontId="28" fillId="24" borderId="0" xfId="0" applyFont="1" applyFill="1" applyBorder="1" applyAlignment="1" applyProtection="1">
      <alignment horizontal="center" vertical="center"/>
    </xf>
    <xf numFmtId="0" fontId="29" fillId="25" borderId="0" xfId="0" applyFont="1" applyFill="1" applyAlignment="1" applyProtection="1">
      <alignment horizontal="left" vertical="center"/>
    </xf>
    <xf numFmtId="0" fontId="23" fillId="25" borderId="23" xfId="0" applyFont="1" applyFill="1" applyBorder="1" applyAlignment="1" applyProtection="1">
      <alignment horizontal="left" vertical="center"/>
    </xf>
    <xf numFmtId="0" fontId="23" fillId="25" borderId="24" xfId="0" applyFont="1" applyFill="1" applyBorder="1" applyAlignment="1" applyProtection="1">
      <alignment horizontal="left" vertical="center"/>
    </xf>
    <xf numFmtId="0" fontId="23" fillId="25" borderId="24" xfId="0" applyFont="1" applyFill="1" applyBorder="1" applyAlignment="1" applyProtection="1">
      <alignment horizontal="left" vertical="center" shrinkToFit="1"/>
    </xf>
    <xf numFmtId="0" fontId="23" fillId="25" borderId="25" xfId="0" applyFont="1" applyFill="1" applyBorder="1" applyAlignment="1" applyProtection="1">
      <alignment horizontal="left" vertical="center" shrinkToFit="1"/>
    </xf>
    <xf numFmtId="0" fontId="23" fillId="25" borderId="26" xfId="0" applyFont="1" applyFill="1" applyBorder="1" applyAlignment="1" applyProtection="1">
      <alignment horizontal="left" vertical="center" shrinkToFit="1"/>
    </xf>
    <xf numFmtId="0" fontId="23" fillId="25" borderId="11" xfId="0" applyFont="1" applyFill="1" applyBorder="1" applyAlignment="1" applyProtection="1">
      <alignment horizontal="center" vertical="center" shrinkToFit="1"/>
    </xf>
    <xf numFmtId="0" fontId="23" fillId="25" borderId="27" xfId="0" applyFont="1" applyFill="1" applyBorder="1" applyAlignment="1" applyProtection="1">
      <alignment horizontal="center" vertical="center" shrinkToFit="1"/>
    </xf>
    <xf numFmtId="0" fontId="30" fillId="29" borderId="28" xfId="0" applyFont="1" applyFill="1" applyBorder="1" applyAlignment="1" applyProtection="1">
      <alignment horizontal="center" vertical="center" shrinkToFit="1"/>
    </xf>
    <xf numFmtId="0" fontId="30" fillId="29" borderId="29" xfId="0" applyFont="1" applyFill="1" applyBorder="1" applyAlignment="1" applyProtection="1">
      <alignment horizontal="center" vertical="center" shrinkToFit="1"/>
    </xf>
    <xf numFmtId="0" fontId="30" fillId="29" borderId="30" xfId="0" applyFont="1" applyFill="1" applyBorder="1" applyAlignment="1" applyProtection="1">
      <alignment horizontal="center" vertical="center" shrinkToFit="1"/>
    </xf>
    <xf numFmtId="0" fontId="30" fillId="25" borderId="0" xfId="0" applyFont="1" applyFill="1" applyBorder="1" applyAlignment="1" applyProtection="1">
      <alignment horizontal="center" vertical="center" shrinkToFit="1"/>
    </xf>
    <xf numFmtId="0" fontId="20" fillId="25" borderId="31" xfId="0" applyFont="1" applyFill="1" applyBorder="1" applyAlignment="1" applyProtection="1">
      <alignment horizontal="center" vertical="center"/>
    </xf>
    <xf numFmtId="0" fontId="20" fillId="25" borderId="32" xfId="0" applyFont="1" applyFill="1" applyBorder="1" applyAlignment="1" applyProtection="1">
      <alignment horizontal="center" vertical="center"/>
    </xf>
    <xf numFmtId="0" fontId="20" fillId="25" borderId="33" xfId="0" applyFont="1" applyFill="1" applyBorder="1" applyAlignment="1" applyProtection="1">
      <alignment horizontal="center" vertical="center"/>
    </xf>
    <xf numFmtId="0" fontId="20" fillId="25" borderId="34" xfId="0" applyFont="1" applyFill="1" applyBorder="1" applyAlignment="1" applyProtection="1">
      <alignment horizontal="center" vertical="center"/>
    </xf>
    <xf numFmtId="0" fontId="20" fillId="25" borderId="35" xfId="0" applyFont="1" applyFill="1" applyBorder="1" applyAlignment="1" applyProtection="1">
      <alignment horizontal="center" vertical="center"/>
    </xf>
    <xf numFmtId="0" fontId="20" fillId="25" borderId="36" xfId="0" applyFont="1" applyFill="1" applyBorder="1" applyAlignment="1" applyProtection="1">
      <alignment horizontal="center" vertical="center"/>
    </xf>
    <xf numFmtId="0" fontId="20" fillId="25" borderId="37" xfId="0" applyFont="1" applyFill="1" applyBorder="1" applyAlignment="1" applyProtection="1">
      <alignment horizontal="center" vertical="center"/>
    </xf>
    <xf numFmtId="0" fontId="20" fillId="25" borderId="38" xfId="0" applyFont="1" applyFill="1" applyBorder="1" applyAlignment="1" applyProtection="1">
      <alignment horizontal="center" vertical="center"/>
    </xf>
    <xf numFmtId="0" fontId="20" fillId="25" borderId="39" xfId="0" applyFont="1" applyFill="1" applyBorder="1" applyAlignment="1" applyProtection="1">
      <alignment horizontal="center" vertical="center"/>
    </xf>
    <xf numFmtId="0" fontId="23" fillId="25" borderId="40" xfId="0" applyFont="1" applyFill="1" applyBorder="1" applyAlignment="1" applyProtection="1">
      <alignment horizontal="left" vertical="center" shrinkToFit="1"/>
    </xf>
    <xf numFmtId="0" fontId="23" fillId="25" borderId="41" xfId="0" applyFont="1" applyFill="1" applyBorder="1" applyAlignment="1" applyProtection="1">
      <alignment horizontal="left" vertical="center" shrinkToFit="1"/>
    </xf>
    <xf numFmtId="0" fontId="23" fillId="25" borderId="0" xfId="0" applyFont="1" applyFill="1" applyBorder="1" applyAlignment="1" applyProtection="1">
      <alignment horizontal="center" vertical="center" shrinkToFit="1"/>
    </xf>
    <xf numFmtId="0" fontId="23" fillId="25" borderId="42" xfId="0" applyFont="1" applyFill="1" applyBorder="1" applyAlignment="1" applyProtection="1">
      <alignment horizontal="center" vertical="center" shrinkToFit="1"/>
    </xf>
    <xf numFmtId="0" fontId="30" fillId="30" borderId="43" xfId="0" applyFont="1" applyFill="1" applyBorder="1" applyAlignment="1" applyProtection="1">
      <alignment horizontal="center" vertical="center" textRotation="255" shrinkToFit="1"/>
    </xf>
    <xf numFmtId="0" fontId="30" fillId="30" borderId="44" xfId="0" applyFont="1" applyFill="1" applyBorder="1" applyAlignment="1" applyProtection="1">
      <alignment horizontal="center" vertical="center" textRotation="255" shrinkToFit="1"/>
    </xf>
    <xf numFmtId="0" fontId="30" fillId="30" borderId="45" xfId="0" applyFont="1" applyFill="1" applyBorder="1" applyAlignment="1" applyProtection="1">
      <alignment horizontal="center" vertical="center" textRotation="255" shrinkToFit="1"/>
    </xf>
    <xf numFmtId="0" fontId="31" fillId="25" borderId="46" xfId="0" applyFont="1" applyFill="1" applyBorder="1" applyAlignment="1" applyProtection="1">
      <alignment horizontal="center" vertical="center"/>
    </xf>
    <xf numFmtId="0" fontId="31" fillId="25" borderId="47" xfId="0" applyFont="1" applyFill="1" applyBorder="1" applyAlignment="1" applyProtection="1">
      <alignment horizontal="center" vertical="center" wrapText="1"/>
    </xf>
    <xf numFmtId="0" fontId="31" fillId="25" borderId="47" xfId="0" applyFont="1" applyFill="1" applyBorder="1" applyAlignment="1" applyProtection="1">
      <alignment horizontal="center" vertical="center"/>
    </xf>
    <xf numFmtId="0" fontId="31" fillId="25" borderId="48" xfId="0" applyFont="1" applyFill="1" applyBorder="1" applyAlignment="1" applyProtection="1">
      <alignment horizontal="center" vertical="center" wrapText="1"/>
    </xf>
    <xf numFmtId="0" fontId="31" fillId="25" borderId="49" xfId="0" applyFont="1" applyFill="1" applyBorder="1" applyAlignment="1" applyProtection="1">
      <alignment horizontal="center" vertical="center" wrapText="1"/>
    </xf>
    <xf numFmtId="0" fontId="31" fillId="25" borderId="50" xfId="0" applyFont="1" applyFill="1" applyBorder="1" applyAlignment="1" applyProtection="1">
      <alignment horizontal="center" vertical="center" wrapText="1"/>
    </xf>
    <xf numFmtId="0" fontId="31" fillId="25" borderId="36" xfId="0" applyFont="1" applyFill="1" applyBorder="1" applyAlignment="1" applyProtection="1">
      <alignment horizontal="center" vertical="center"/>
    </xf>
    <xf numFmtId="0" fontId="31" fillId="25" borderId="36" xfId="0" applyFont="1" applyFill="1" applyBorder="1" applyAlignment="1" applyProtection="1">
      <alignment horizontal="center" vertical="center" shrinkToFit="1"/>
    </xf>
    <xf numFmtId="0" fontId="31" fillId="25" borderId="51" xfId="0" applyFont="1" applyFill="1" applyBorder="1" applyAlignment="1" applyProtection="1">
      <alignment horizontal="center" vertical="center" shrinkToFit="1"/>
    </xf>
    <xf numFmtId="0" fontId="31" fillId="25" borderId="52" xfId="0" applyFont="1" applyFill="1" applyBorder="1" applyAlignment="1" applyProtection="1">
      <alignment horizontal="center" vertical="center" shrinkToFit="1"/>
    </xf>
    <xf numFmtId="0" fontId="20" fillId="25" borderId="53" xfId="0" applyFont="1" applyFill="1" applyBorder="1" applyAlignment="1" applyProtection="1">
      <alignment horizontal="center" vertical="center" wrapText="1"/>
    </xf>
    <xf numFmtId="0" fontId="30" fillId="30" borderId="54" xfId="0" applyFont="1" applyFill="1" applyBorder="1" applyAlignment="1" applyProtection="1">
      <alignment horizontal="center" vertical="center" textRotation="255" wrapText="1" shrinkToFit="1"/>
    </xf>
    <xf numFmtId="0" fontId="30" fillId="30" borderId="55" xfId="0" applyFont="1" applyFill="1" applyBorder="1" applyAlignment="1" applyProtection="1">
      <alignment horizontal="center" vertical="center" textRotation="255" wrapText="1" shrinkToFit="1"/>
    </xf>
    <xf numFmtId="0" fontId="30" fillId="30" borderId="56" xfId="0" applyFont="1" applyFill="1" applyBorder="1" applyAlignment="1" applyProtection="1">
      <alignment horizontal="center" vertical="center" textRotation="255" wrapText="1" shrinkToFit="1"/>
    </xf>
    <xf numFmtId="0" fontId="31" fillId="25" borderId="57" xfId="0" applyFont="1" applyFill="1" applyBorder="1" applyAlignment="1" applyProtection="1">
      <alignment horizontal="center" vertical="center" wrapText="1"/>
    </xf>
    <xf numFmtId="0" fontId="31" fillId="25" borderId="40" xfId="0" applyFont="1" applyFill="1" applyBorder="1" applyAlignment="1" applyProtection="1">
      <alignment horizontal="center" vertical="center" wrapText="1"/>
    </xf>
    <xf numFmtId="0" fontId="31" fillId="25" borderId="40" xfId="0" applyFont="1" applyFill="1" applyBorder="1" applyAlignment="1" applyProtection="1">
      <alignment horizontal="center" vertical="center"/>
    </xf>
    <xf numFmtId="0" fontId="31" fillId="25" borderId="41" xfId="0" applyFont="1" applyFill="1" applyBorder="1" applyAlignment="1" applyProtection="1">
      <alignment horizontal="center" vertical="center" wrapText="1"/>
    </xf>
    <xf numFmtId="0" fontId="31" fillId="25" borderId="42" xfId="0" applyFont="1" applyFill="1" applyBorder="1" applyAlignment="1" applyProtection="1">
      <alignment horizontal="center" vertical="center"/>
    </xf>
    <xf numFmtId="0" fontId="31" fillId="25" borderId="58" xfId="0" applyFont="1" applyFill="1" applyBorder="1" applyAlignment="1" applyProtection="1">
      <alignment horizontal="center" vertical="center" wrapText="1"/>
    </xf>
    <xf numFmtId="0" fontId="30" fillId="30" borderId="54" xfId="0" applyFont="1" applyFill="1" applyBorder="1" applyAlignment="1" applyProtection="1">
      <alignment horizontal="center" vertical="center" textRotation="255" shrinkToFit="1"/>
    </xf>
    <xf numFmtId="0" fontId="30" fillId="30" borderId="55" xfId="0" applyFont="1" applyFill="1" applyBorder="1" applyAlignment="1" applyProtection="1">
      <alignment horizontal="center" vertical="center" textRotation="255" shrinkToFit="1"/>
    </xf>
    <xf numFmtId="0" fontId="30" fillId="30" borderId="56" xfId="0" applyFont="1" applyFill="1" applyBorder="1" applyAlignment="1" applyProtection="1">
      <alignment horizontal="center" vertical="center" textRotation="255" shrinkToFit="1"/>
    </xf>
    <xf numFmtId="0" fontId="31" fillId="25" borderId="57" xfId="0" applyFont="1" applyFill="1" applyBorder="1" applyAlignment="1" applyProtection="1">
      <alignment horizontal="center" vertical="center"/>
    </xf>
    <xf numFmtId="0" fontId="31" fillId="25" borderId="59" xfId="0" applyFont="1" applyFill="1" applyBorder="1" applyAlignment="1" applyProtection="1">
      <alignment horizontal="center" vertical="center"/>
    </xf>
    <xf numFmtId="0" fontId="31" fillId="25" borderId="60" xfId="0" applyFont="1" applyFill="1" applyBorder="1" applyAlignment="1" applyProtection="1">
      <alignment horizontal="center" vertical="center"/>
    </xf>
    <xf numFmtId="0" fontId="31" fillId="25" borderId="45" xfId="0" applyFont="1" applyFill="1" applyBorder="1" applyAlignment="1" applyProtection="1">
      <alignment horizontal="center" vertical="center"/>
    </xf>
    <xf numFmtId="0" fontId="31" fillId="25" borderId="61" xfId="0" applyFont="1" applyFill="1" applyBorder="1" applyAlignment="1" applyProtection="1">
      <alignment horizontal="center" vertical="center"/>
    </xf>
    <xf numFmtId="0" fontId="30" fillId="29" borderId="62" xfId="0" applyFont="1" applyFill="1" applyBorder="1" applyAlignment="1" applyProtection="1">
      <alignment horizontal="center" vertical="center" wrapText="1" shrinkToFit="1"/>
    </xf>
    <xf numFmtId="0" fontId="30" fillId="29" borderId="63" xfId="0" applyFont="1" applyFill="1" applyBorder="1" applyAlignment="1" applyProtection="1">
      <alignment horizontal="center" vertical="center" wrapText="1" shrinkToFit="1"/>
    </xf>
    <xf numFmtId="0" fontId="30" fillId="29" borderId="64" xfId="0" applyFont="1" applyFill="1" applyBorder="1" applyAlignment="1" applyProtection="1">
      <alignment horizontal="center" vertical="center" wrapText="1" shrinkToFit="1"/>
    </xf>
    <xf numFmtId="0" fontId="20" fillId="25" borderId="0" xfId="0" applyFont="1" applyFill="1" applyBorder="1" applyAlignment="1" applyProtection="1">
      <alignment vertical="center"/>
    </xf>
    <xf numFmtId="0" fontId="31" fillId="25" borderId="65" xfId="0" applyFont="1" applyFill="1" applyBorder="1" applyAlignment="1" applyProtection="1">
      <alignment horizontal="center" vertical="center"/>
    </xf>
    <xf numFmtId="0" fontId="31" fillId="25" borderId="66" xfId="0" applyFont="1" applyFill="1" applyBorder="1" applyAlignment="1" applyProtection="1">
      <alignment horizontal="center" vertical="center"/>
    </xf>
    <xf numFmtId="0" fontId="31" fillId="25" borderId="67" xfId="0" applyFont="1" applyFill="1" applyBorder="1" applyAlignment="1" applyProtection="1">
      <alignment horizontal="center" vertical="center"/>
    </xf>
    <xf numFmtId="0" fontId="31" fillId="25" borderId="68" xfId="0" applyFont="1" applyFill="1" applyBorder="1" applyAlignment="1" applyProtection="1">
      <alignment horizontal="center" vertical="center"/>
    </xf>
    <xf numFmtId="0" fontId="31" fillId="25" borderId="69" xfId="0" applyFont="1" applyFill="1" applyBorder="1" applyAlignment="1" applyProtection="1">
      <alignment horizontal="center" vertical="center"/>
    </xf>
    <xf numFmtId="0" fontId="31" fillId="25" borderId="70" xfId="0" applyFont="1" applyFill="1" applyBorder="1" applyAlignment="1" applyProtection="1">
      <alignment horizontal="center" vertical="center"/>
    </xf>
    <xf numFmtId="0" fontId="31" fillId="25" borderId="55" xfId="0" applyFont="1" applyFill="1" applyBorder="1" applyAlignment="1" applyProtection="1">
      <alignment horizontal="center" vertical="center"/>
    </xf>
    <xf numFmtId="0" fontId="23" fillId="25" borderId="28" xfId="0" applyFont="1" applyFill="1" applyBorder="1" applyAlignment="1" applyProtection="1">
      <alignment horizontal="left" vertical="center"/>
    </xf>
    <xf numFmtId="0" fontId="23" fillId="25" borderId="71" xfId="0" applyFont="1" applyFill="1" applyBorder="1" applyAlignment="1" applyProtection="1">
      <alignment horizontal="left" vertical="center"/>
    </xf>
    <xf numFmtId="0" fontId="23" fillId="25" borderId="71" xfId="0" applyFont="1" applyFill="1" applyBorder="1" applyAlignment="1" applyProtection="1">
      <alignment horizontal="left" vertical="center" shrinkToFit="1"/>
    </xf>
    <xf numFmtId="0" fontId="23" fillId="25" borderId="72" xfId="0" applyFont="1" applyFill="1" applyBorder="1" applyAlignment="1" applyProtection="1">
      <alignment horizontal="left" vertical="center" shrinkToFit="1"/>
    </xf>
    <xf numFmtId="0" fontId="23" fillId="25" borderId="73" xfId="0" applyFont="1" applyFill="1" applyBorder="1" applyAlignment="1" applyProtection="1">
      <alignment horizontal="left" vertical="center" shrinkToFit="1"/>
    </xf>
    <xf numFmtId="0" fontId="30" fillId="29" borderId="54" xfId="0" applyFont="1" applyFill="1" applyBorder="1" applyAlignment="1" applyProtection="1">
      <alignment horizontal="center" vertical="center" wrapText="1" shrinkToFit="1"/>
    </xf>
    <xf numFmtId="0" fontId="30" fillId="29" borderId="55" xfId="0" applyFont="1" applyFill="1" applyBorder="1" applyAlignment="1" applyProtection="1">
      <alignment horizontal="center" vertical="center" wrapText="1" shrinkToFit="1"/>
    </xf>
    <xf numFmtId="0" fontId="30" fillId="29" borderId="56" xfId="0" applyFont="1" applyFill="1" applyBorder="1" applyAlignment="1" applyProtection="1">
      <alignment horizontal="center" vertical="center" wrapText="1" shrinkToFit="1"/>
    </xf>
    <xf numFmtId="0" fontId="29" fillId="25" borderId="0" xfId="0" applyFont="1" applyFill="1" applyAlignment="1" applyProtection="1">
      <alignment horizontal="center" vertical="center"/>
    </xf>
    <xf numFmtId="0" fontId="23" fillId="25" borderId="74" xfId="0" applyFont="1" applyFill="1" applyBorder="1" applyAlignment="1" applyProtection="1">
      <alignment horizontal="center" vertical="center"/>
    </xf>
    <xf numFmtId="0" fontId="23" fillId="25" borderId="75" xfId="0" applyFont="1" applyFill="1" applyBorder="1" applyAlignment="1" applyProtection="1">
      <alignment horizontal="center" vertical="center"/>
    </xf>
    <xf numFmtId="0" fontId="30" fillId="29" borderId="54" xfId="0" applyFont="1" applyFill="1" applyBorder="1" applyAlignment="1" applyProtection="1">
      <alignment horizontal="center" vertical="center" wrapText="1"/>
    </xf>
    <xf numFmtId="0" fontId="30" fillId="29" borderId="55" xfId="0" applyFont="1" applyFill="1" applyBorder="1" applyAlignment="1" applyProtection="1">
      <alignment horizontal="center" vertical="center" wrapText="1"/>
    </xf>
    <xf numFmtId="0" fontId="30" fillId="29" borderId="56" xfId="0" applyFont="1" applyFill="1" applyBorder="1" applyAlignment="1" applyProtection="1">
      <alignment horizontal="center" vertical="center" wrapText="1"/>
    </xf>
    <xf numFmtId="0" fontId="31" fillId="25" borderId="46" xfId="0" applyFont="1" applyFill="1" applyBorder="1" applyAlignment="1" applyProtection="1">
      <alignment horizontal="center" vertical="center" wrapText="1"/>
    </xf>
    <xf numFmtId="0" fontId="31" fillId="25" borderId="76" xfId="0" applyFont="1" applyFill="1" applyBorder="1" applyAlignment="1" applyProtection="1">
      <alignment horizontal="center" vertical="center" wrapText="1"/>
    </xf>
    <xf numFmtId="0" fontId="31" fillId="25" borderId="77" xfId="0" applyFont="1" applyFill="1" applyBorder="1" applyAlignment="1" applyProtection="1">
      <alignment horizontal="center" vertical="center" wrapText="1"/>
    </xf>
    <xf numFmtId="0" fontId="31" fillId="25" borderId="56" xfId="0" applyFont="1" applyFill="1" applyBorder="1" applyAlignment="1" applyProtection="1">
      <alignment horizontal="center" vertical="center" wrapText="1"/>
    </xf>
    <xf numFmtId="0" fontId="31" fillId="25" borderId="78" xfId="0" applyFont="1" applyFill="1" applyBorder="1" applyAlignment="1" applyProtection="1">
      <alignment horizontal="center" vertical="center" wrapText="1"/>
    </xf>
    <xf numFmtId="0" fontId="31" fillId="25" borderId="69" xfId="0" applyFont="1" applyFill="1" applyBorder="1" applyAlignment="1" applyProtection="1">
      <alignment horizontal="center" vertical="center" wrapText="1"/>
    </xf>
    <xf numFmtId="0" fontId="31" fillId="25" borderId="70" xfId="0" applyFont="1" applyFill="1" applyBorder="1" applyAlignment="1" applyProtection="1">
      <alignment horizontal="center" vertical="center" wrapText="1"/>
    </xf>
    <xf numFmtId="0" fontId="31" fillId="25" borderId="55" xfId="0" applyFont="1" applyFill="1" applyBorder="1" applyAlignment="1" applyProtection="1">
      <alignment horizontal="center" vertical="center" wrapText="1"/>
    </xf>
    <xf numFmtId="0" fontId="23" fillId="25" borderId="79" xfId="0" applyFont="1" applyFill="1" applyBorder="1" applyAlignment="1" applyProtection="1">
      <alignment horizontal="center" vertical="center"/>
    </xf>
    <xf numFmtId="0" fontId="23" fillId="25" borderId="41" xfId="0" applyFont="1" applyFill="1" applyBorder="1" applyAlignment="1" applyProtection="1">
      <alignment horizontal="center" vertical="center"/>
    </xf>
    <xf numFmtId="0" fontId="23" fillId="25" borderId="80" xfId="0" applyFont="1" applyFill="1" applyBorder="1" applyAlignment="1" applyProtection="1">
      <alignment horizontal="center" vertical="center"/>
    </xf>
    <xf numFmtId="0" fontId="23" fillId="25" borderId="81" xfId="0" applyFont="1" applyFill="1" applyBorder="1" applyAlignment="1" applyProtection="1">
      <alignment horizontal="center" vertical="center"/>
    </xf>
    <xf numFmtId="0" fontId="23" fillId="25" borderId="82" xfId="0" applyFont="1" applyFill="1" applyBorder="1" applyAlignment="1" applyProtection="1">
      <alignment vertical="center"/>
    </xf>
    <xf numFmtId="0" fontId="23" fillId="25" borderId="83" xfId="0" applyFont="1" applyFill="1" applyBorder="1" applyAlignment="1" applyProtection="1">
      <alignment vertical="center"/>
    </xf>
    <xf numFmtId="0" fontId="20" fillId="25" borderId="10" xfId="0" applyFont="1" applyFill="1" applyBorder="1" applyAlignment="1" applyProtection="1">
      <alignment horizontal="center" vertical="center" wrapText="1"/>
    </xf>
    <xf numFmtId="0" fontId="20" fillId="25" borderId="11" xfId="0" applyFont="1" applyFill="1" applyBorder="1" applyAlignment="1" applyProtection="1">
      <alignment horizontal="center" vertical="center" wrapText="1"/>
    </xf>
    <xf numFmtId="0" fontId="20" fillId="25" borderId="27" xfId="0" applyFont="1" applyFill="1" applyBorder="1" applyAlignment="1" applyProtection="1">
      <alignment horizontal="center" vertical="center" wrapText="1"/>
    </xf>
    <xf numFmtId="0" fontId="23" fillId="25" borderId="11" xfId="0" applyFont="1" applyFill="1" applyBorder="1" applyAlignment="1" applyProtection="1">
      <alignment horizontal="center" vertical="center" wrapText="1"/>
    </xf>
    <xf numFmtId="0" fontId="23" fillId="25" borderId="27" xfId="0" applyFont="1" applyFill="1" applyBorder="1" applyAlignment="1" applyProtection="1">
      <alignment horizontal="center" vertical="center" wrapText="1"/>
    </xf>
    <xf numFmtId="0" fontId="30" fillId="29" borderId="62" xfId="0" applyFont="1" applyFill="1" applyBorder="1" applyAlignment="1" applyProtection="1">
      <alignment horizontal="center" vertical="center" wrapText="1"/>
    </xf>
    <xf numFmtId="0" fontId="23" fillId="25" borderId="23" xfId="0" applyFont="1" applyFill="1" applyBorder="1" applyAlignment="1" applyProtection="1">
      <alignment vertical="center"/>
    </xf>
    <xf numFmtId="0" fontId="23" fillId="25" borderId="84" xfId="0" applyFont="1" applyFill="1" applyBorder="1" applyAlignment="1" applyProtection="1">
      <alignment vertical="center"/>
    </xf>
    <xf numFmtId="0" fontId="20" fillId="25" borderId="15" xfId="0" applyFont="1" applyFill="1" applyBorder="1" applyAlignment="1" applyProtection="1">
      <alignment horizontal="center" vertical="center" wrapText="1"/>
    </xf>
    <xf numFmtId="0" fontId="20" fillId="25" borderId="16" xfId="0" applyFont="1" applyFill="1" applyBorder="1" applyAlignment="1" applyProtection="1">
      <alignment horizontal="center" vertical="center" wrapText="1"/>
    </xf>
    <xf numFmtId="0" fontId="20" fillId="25" borderId="85" xfId="0" applyFont="1" applyFill="1" applyBorder="1" applyAlignment="1" applyProtection="1">
      <alignment horizontal="center" vertical="center" wrapText="1"/>
    </xf>
    <xf numFmtId="0" fontId="20" fillId="25" borderId="28" xfId="0" applyFont="1" applyFill="1" applyBorder="1" applyAlignment="1" applyProtection="1">
      <alignment horizontal="center" vertical="center" wrapText="1"/>
    </xf>
    <xf numFmtId="0" fontId="20" fillId="25" borderId="0" xfId="0" applyFont="1" applyFill="1" applyBorder="1" applyAlignment="1" applyProtection="1">
      <alignment horizontal="center" vertical="center" wrapText="1"/>
    </xf>
    <xf numFmtId="0" fontId="23" fillId="25" borderId="0" xfId="0" applyFont="1" applyFill="1" applyBorder="1" applyAlignment="1" applyProtection="1">
      <alignment horizontal="center" vertical="center" wrapText="1"/>
    </xf>
    <xf numFmtId="0" fontId="23" fillId="25" borderId="42" xfId="0" applyFont="1" applyFill="1" applyBorder="1" applyAlignment="1" applyProtection="1">
      <alignment horizontal="center" vertical="center" wrapText="1"/>
    </xf>
    <xf numFmtId="0" fontId="30" fillId="29" borderId="86" xfId="0" applyFont="1" applyFill="1" applyBorder="1" applyAlignment="1" applyProtection="1">
      <alignment vertical="center" wrapText="1"/>
    </xf>
    <xf numFmtId="0" fontId="30" fillId="29" borderId="87" xfId="0" applyFont="1" applyFill="1" applyBorder="1" applyAlignment="1" applyProtection="1">
      <alignment horizontal="center" vertical="center" wrapText="1"/>
    </xf>
    <xf numFmtId="0" fontId="20" fillId="25" borderId="0" xfId="0" applyFont="1" applyFill="1" applyBorder="1" applyAlignment="1" applyProtection="1">
      <alignment horizontal="right" vertical="center"/>
    </xf>
    <xf numFmtId="0" fontId="31" fillId="25" borderId="46" xfId="0" applyFont="1" applyFill="1" applyBorder="1" applyAlignment="1" applyProtection="1">
      <alignment horizontal="left" vertical="center" wrapText="1"/>
    </xf>
    <xf numFmtId="0" fontId="31" fillId="25" borderId="76" xfId="0" applyFont="1" applyFill="1" applyBorder="1" applyAlignment="1" applyProtection="1">
      <alignment horizontal="left" vertical="center" wrapText="1"/>
    </xf>
    <xf numFmtId="0" fontId="31" fillId="25" borderId="77" xfId="0" applyFont="1" applyFill="1" applyBorder="1" applyAlignment="1" applyProtection="1">
      <alignment horizontal="left" vertical="center" wrapText="1"/>
    </xf>
    <xf numFmtId="0" fontId="31" fillId="25" borderId="56" xfId="0" applyFont="1" applyFill="1" applyBorder="1" applyAlignment="1" applyProtection="1">
      <alignment horizontal="left" vertical="center" wrapText="1"/>
    </xf>
    <xf numFmtId="0" fontId="31" fillId="25" borderId="78" xfId="0" applyFont="1" applyFill="1" applyBorder="1" applyAlignment="1" applyProtection="1">
      <alignment horizontal="left" vertical="center" wrapText="1"/>
    </xf>
    <xf numFmtId="0" fontId="31" fillId="25" borderId="69" xfId="0" applyFont="1" applyFill="1" applyBorder="1" applyAlignment="1" applyProtection="1">
      <alignment horizontal="left" vertical="center" wrapText="1"/>
    </xf>
    <xf numFmtId="0" fontId="31" fillId="25" borderId="70" xfId="0" applyFont="1" applyFill="1" applyBorder="1" applyAlignment="1" applyProtection="1">
      <alignment horizontal="left" vertical="center" wrapText="1"/>
    </xf>
    <xf numFmtId="0" fontId="31" fillId="25" borderId="55" xfId="0" applyFont="1" applyFill="1" applyBorder="1" applyAlignment="1" applyProtection="1">
      <alignment horizontal="left" vertical="center" wrapText="1"/>
    </xf>
    <xf numFmtId="0" fontId="20" fillId="25" borderId="53" xfId="0" applyFont="1" applyFill="1" applyBorder="1" applyAlignment="1" applyProtection="1">
      <alignment horizontal="left" vertical="center" wrapText="1"/>
    </xf>
    <xf numFmtId="0" fontId="23" fillId="25" borderId="40" xfId="0" applyFont="1" applyFill="1" applyBorder="1" applyAlignment="1" applyProtection="1">
      <alignment horizontal="center" vertical="center"/>
    </xf>
    <xf numFmtId="0" fontId="23" fillId="25" borderId="41" xfId="0" applyFont="1" applyFill="1" applyBorder="1" applyAlignment="1" applyProtection="1">
      <alignment horizontal="center" vertical="center" wrapText="1"/>
    </xf>
    <xf numFmtId="0" fontId="30" fillId="29" borderId="88" xfId="0" applyFont="1" applyFill="1" applyBorder="1" applyAlignment="1" applyProtection="1">
      <alignment horizontal="center" vertical="center" wrapText="1"/>
    </xf>
    <xf numFmtId="0" fontId="30" fillId="29" borderId="67" xfId="0" applyFont="1" applyFill="1" applyBorder="1" applyAlignment="1" applyProtection="1">
      <alignment horizontal="center" vertical="center" wrapText="1"/>
    </xf>
    <xf numFmtId="176" fontId="20" fillId="25" borderId="88" xfId="43" applyFont="1" applyFill="1" applyBorder="1" applyAlignment="1" applyProtection="1">
      <alignment horizontal="right" vertical="center" wrapText="1" shrinkToFit="1"/>
    </xf>
    <xf numFmtId="176" fontId="31" fillId="25" borderId="46" xfId="43" applyFont="1" applyFill="1" applyBorder="1" applyAlignment="1" applyProtection="1">
      <alignment horizontal="right" vertical="center" shrinkToFit="1"/>
    </xf>
    <xf numFmtId="176" fontId="31" fillId="25" borderId="76" xfId="43" applyFont="1" applyFill="1" applyBorder="1" applyAlignment="1" applyProtection="1">
      <alignment horizontal="right" vertical="center" shrinkToFit="1"/>
    </xf>
    <xf numFmtId="176" fontId="31" fillId="25" borderId="77" xfId="43" applyFont="1" applyFill="1" applyBorder="1" applyAlignment="1" applyProtection="1">
      <alignment horizontal="right" vertical="center" shrinkToFit="1"/>
    </xf>
    <xf numFmtId="176" fontId="31" fillId="25" borderId="56" xfId="43" applyFont="1" applyFill="1" applyBorder="1" applyAlignment="1" applyProtection="1">
      <alignment horizontal="right" vertical="center" shrinkToFit="1"/>
    </xf>
    <xf numFmtId="176" fontId="31" fillId="25" borderId="68" xfId="43" applyFont="1" applyFill="1" applyBorder="1" applyAlignment="1" applyProtection="1">
      <alignment horizontal="right" vertical="center" shrinkToFit="1"/>
    </xf>
    <xf numFmtId="176" fontId="31" fillId="25" borderId="89" xfId="43" applyFont="1" applyFill="1" applyBorder="1" applyAlignment="1" applyProtection="1">
      <alignment horizontal="right" vertical="center" shrinkToFit="1"/>
    </xf>
    <xf numFmtId="176" fontId="31" fillId="25" borderId="88" xfId="43" applyFont="1" applyFill="1" applyBorder="1" applyAlignment="1" applyProtection="1">
      <alignment horizontal="right" vertical="center" shrinkToFit="1"/>
    </xf>
    <xf numFmtId="176" fontId="20" fillId="25" borderId="53" xfId="0" applyNumberFormat="1" applyFont="1" applyFill="1" applyBorder="1" applyAlignment="1" applyProtection="1">
      <alignment horizontal="center" vertical="center"/>
    </xf>
    <xf numFmtId="0" fontId="30" fillId="29" borderId="28" xfId="0" applyFont="1" applyFill="1" applyBorder="1" applyAlignment="1" applyProtection="1">
      <alignment horizontal="center" vertical="center" wrapText="1"/>
    </xf>
    <xf numFmtId="0" fontId="30" fillId="29" borderId="90" xfId="0" applyFont="1" applyFill="1" applyBorder="1" applyAlignment="1" applyProtection="1">
      <alignment horizontal="center" vertical="center" wrapText="1"/>
    </xf>
    <xf numFmtId="176" fontId="31" fillId="25" borderId="91" xfId="43" applyFont="1" applyFill="1" applyBorder="1" applyAlignment="1" applyProtection="1">
      <alignment horizontal="right" vertical="center" shrinkToFit="1"/>
    </xf>
    <xf numFmtId="176" fontId="31" fillId="25" borderId="92" xfId="43" applyFont="1" applyFill="1" applyBorder="1" applyAlignment="1" applyProtection="1">
      <alignment horizontal="right" vertical="center" shrinkToFit="1"/>
    </xf>
    <xf numFmtId="176" fontId="20" fillId="25" borderId="53" xfId="0" applyNumberFormat="1" applyFont="1" applyFill="1" applyBorder="1" applyProtection="1">
      <alignment vertical="center"/>
    </xf>
    <xf numFmtId="0" fontId="23" fillId="25" borderId="93" xfId="0" applyFont="1" applyFill="1" applyBorder="1" applyAlignment="1" applyProtection="1">
      <alignment horizontal="center" vertical="center"/>
    </xf>
    <xf numFmtId="0" fontId="23" fillId="25" borderId="94" xfId="0" applyFont="1" applyFill="1" applyBorder="1" applyAlignment="1" applyProtection="1">
      <alignment horizontal="center" vertical="center"/>
    </xf>
    <xf numFmtId="0" fontId="23" fillId="25" borderId="95" xfId="0" applyFont="1" applyFill="1" applyBorder="1" applyAlignment="1" applyProtection="1">
      <alignment horizontal="center" vertical="center"/>
    </xf>
    <xf numFmtId="0" fontId="23" fillId="25" borderId="96" xfId="0" applyFont="1" applyFill="1" applyBorder="1" applyAlignment="1" applyProtection="1">
      <alignment horizontal="center" vertical="center"/>
    </xf>
    <xf numFmtId="0" fontId="23" fillId="25" borderId="95" xfId="0" applyFont="1" applyFill="1" applyBorder="1" applyAlignment="1" applyProtection="1">
      <alignment horizontal="center" vertical="center" wrapText="1"/>
    </xf>
    <xf numFmtId="0" fontId="23" fillId="25" borderId="97" xfId="0" applyFont="1" applyFill="1" applyBorder="1" applyAlignment="1" applyProtection="1">
      <alignment horizontal="center" vertical="center" wrapText="1"/>
    </xf>
    <xf numFmtId="0" fontId="30" fillId="29" borderId="79" xfId="0" applyFont="1" applyFill="1" applyBorder="1" applyAlignment="1" applyProtection="1">
      <alignment horizontal="center" vertical="center" wrapText="1"/>
    </xf>
    <xf numFmtId="0" fontId="30" fillId="29" borderId="0" xfId="0" applyFont="1" applyFill="1" applyBorder="1" applyAlignment="1" applyProtection="1">
      <alignment horizontal="center" vertical="center" wrapText="1"/>
    </xf>
    <xf numFmtId="0" fontId="30" fillId="29" borderId="98" xfId="0" applyFont="1" applyFill="1" applyBorder="1" applyAlignment="1" applyProtection="1">
      <alignment horizontal="center" vertical="center" wrapText="1"/>
    </xf>
    <xf numFmtId="176" fontId="31" fillId="25" borderId="61" xfId="43" applyFont="1" applyFill="1" applyBorder="1" applyAlignment="1" applyProtection="1">
      <alignment horizontal="right" vertical="center" shrinkToFit="1"/>
    </xf>
    <xf numFmtId="176" fontId="31" fillId="25" borderId="99" xfId="43" applyFont="1" applyFill="1" applyBorder="1" applyAlignment="1" applyProtection="1">
      <alignment horizontal="right" vertical="center" shrinkToFit="1"/>
    </xf>
    <xf numFmtId="176" fontId="31" fillId="25" borderId="100" xfId="43" applyFont="1" applyFill="1" applyBorder="1" applyAlignment="1" applyProtection="1">
      <alignment horizontal="right" vertical="center" shrinkToFit="1"/>
    </xf>
    <xf numFmtId="176" fontId="31" fillId="25" borderId="99" xfId="43" applyFont="1" applyFill="1" applyBorder="1" applyAlignment="1" applyProtection="1">
      <alignment horizontal="right" vertical="center"/>
    </xf>
    <xf numFmtId="176" fontId="31" fillId="25" borderId="44" xfId="43" applyFont="1" applyFill="1" applyBorder="1" applyAlignment="1" applyProtection="1">
      <alignment horizontal="right" vertical="center"/>
    </xf>
    <xf numFmtId="0" fontId="29" fillId="25" borderId="42" xfId="0" applyFont="1" applyFill="1" applyBorder="1" applyAlignment="1" applyProtection="1">
      <alignment horizontal="center" vertical="center"/>
    </xf>
    <xf numFmtId="0" fontId="33" fillId="25" borderId="101" xfId="44" applyFill="1" applyBorder="1" applyAlignment="1" applyProtection="1">
      <alignment horizontal="center" vertical="center"/>
    </xf>
    <xf numFmtId="176" fontId="23" fillId="25" borderId="102" xfId="43" applyFont="1" applyFill="1" applyBorder="1" applyAlignment="1" applyProtection="1">
      <alignment horizontal="center" vertical="center"/>
    </xf>
    <xf numFmtId="176" fontId="23" fillId="25" borderId="103" xfId="43" applyFont="1" applyFill="1" applyBorder="1" applyAlignment="1" applyProtection="1">
      <alignment horizontal="center" vertical="center"/>
    </xf>
    <xf numFmtId="176" fontId="23" fillId="25" borderId="104" xfId="43" applyFont="1" applyFill="1" applyBorder="1" applyAlignment="1" applyProtection="1">
      <alignment horizontal="center" vertical="center"/>
    </xf>
    <xf numFmtId="176" fontId="23" fillId="25" borderId="105" xfId="43" applyFont="1" applyFill="1" applyBorder="1" applyAlignment="1" applyProtection="1">
      <alignment horizontal="center" vertical="center"/>
    </xf>
    <xf numFmtId="0" fontId="30" fillId="29" borderId="75" xfId="0" applyFont="1" applyFill="1" applyBorder="1" applyAlignment="1" applyProtection="1">
      <alignment horizontal="center" vertical="center" wrapText="1"/>
    </xf>
    <xf numFmtId="0" fontId="30" fillId="29" borderId="106" xfId="0" applyFont="1" applyFill="1" applyBorder="1" applyAlignment="1" applyProtection="1">
      <alignment horizontal="center" vertical="center" wrapText="1"/>
    </xf>
    <xf numFmtId="176" fontId="31" fillId="25" borderId="78" xfId="43" applyFont="1" applyFill="1" applyBorder="1" applyAlignment="1" applyProtection="1">
      <alignment horizontal="right" vertical="center" shrinkToFit="1"/>
    </xf>
    <xf numFmtId="176" fontId="31" fillId="25" borderId="69" xfId="43" applyFont="1" applyFill="1" applyBorder="1" applyAlignment="1" applyProtection="1">
      <alignment horizontal="right" vertical="center" shrinkToFit="1"/>
    </xf>
    <xf numFmtId="176" fontId="31" fillId="25" borderId="70" xfId="43" applyFont="1" applyFill="1" applyBorder="1" applyAlignment="1" applyProtection="1">
      <alignment horizontal="right" vertical="center" shrinkToFit="1"/>
    </xf>
    <xf numFmtId="176" fontId="31" fillId="25" borderId="69" xfId="43" applyFont="1" applyFill="1" applyBorder="1" applyAlignment="1" applyProtection="1">
      <alignment horizontal="right" vertical="center"/>
    </xf>
    <xf numFmtId="176" fontId="31" fillId="25" borderId="55" xfId="43" applyFont="1" applyFill="1" applyBorder="1" applyAlignment="1" applyProtection="1">
      <alignment horizontal="right" vertical="center"/>
    </xf>
    <xf numFmtId="0" fontId="20" fillId="25" borderId="53" xfId="0" applyFont="1" applyFill="1" applyBorder="1" applyProtection="1">
      <alignment vertical="center"/>
    </xf>
    <xf numFmtId="0" fontId="33" fillId="25" borderId="107" xfId="44" applyFill="1" applyBorder="1" applyAlignment="1" applyProtection="1">
      <alignment horizontal="center" vertical="center"/>
    </xf>
    <xf numFmtId="176" fontId="23" fillId="25" borderId="80" xfId="43" applyFont="1" applyFill="1" applyBorder="1" applyAlignment="1" applyProtection="1">
      <alignment horizontal="center" vertical="center"/>
    </xf>
    <xf numFmtId="176" fontId="23" fillId="25" borderId="81" xfId="43" applyFont="1" applyFill="1" applyBorder="1" applyAlignment="1" applyProtection="1">
      <alignment horizontal="center" vertical="center"/>
    </xf>
    <xf numFmtId="176" fontId="23" fillId="25" borderId="107" xfId="43" applyFont="1" applyFill="1" applyBorder="1" applyAlignment="1" applyProtection="1">
      <alignment horizontal="center" vertical="center"/>
    </xf>
    <xf numFmtId="0" fontId="30" fillId="29" borderId="48" xfId="0" applyFont="1" applyFill="1" applyBorder="1" applyAlignment="1" applyProtection="1">
      <alignment horizontal="center" vertical="center" wrapText="1"/>
    </xf>
    <xf numFmtId="0" fontId="30" fillId="29" borderId="108" xfId="0" applyFont="1" applyFill="1" applyBorder="1" applyAlignment="1" applyProtection="1">
      <alignment horizontal="center" vertical="center" wrapText="1"/>
    </xf>
    <xf numFmtId="176" fontId="20" fillId="25" borderId="54" xfId="43" applyFont="1" applyFill="1" applyBorder="1" applyAlignment="1" applyProtection="1">
      <alignment horizontal="center" vertical="center" shrinkToFit="1"/>
    </xf>
    <xf numFmtId="0" fontId="29" fillId="25" borderId="0" xfId="0" applyFont="1" applyFill="1" applyBorder="1" applyAlignment="1" applyProtection="1">
      <alignment horizontal="center" vertical="center"/>
    </xf>
    <xf numFmtId="0" fontId="23" fillId="0" borderId="79" xfId="0" applyFont="1" applyFill="1" applyBorder="1" applyAlignment="1" applyProtection="1">
      <alignment vertical="center"/>
    </xf>
    <xf numFmtId="0" fontId="33" fillId="0" borderId="109" xfId="44" applyFill="1" applyBorder="1" applyAlignment="1" applyProtection="1">
      <alignment vertical="center"/>
    </xf>
    <xf numFmtId="176" fontId="23" fillId="25" borderId="79" xfId="43" applyFont="1" applyFill="1" applyBorder="1" applyAlignment="1" applyProtection="1">
      <alignment vertical="center"/>
    </xf>
    <xf numFmtId="176" fontId="23" fillId="25" borderId="41" xfId="43" applyFont="1" applyFill="1" applyBorder="1" applyAlignment="1" applyProtection="1">
      <alignment vertical="center"/>
    </xf>
    <xf numFmtId="176" fontId="23" fillId="25" borderId="41" xfId="0" applyNumberFormat="1" applyFont="1" applyFill="1" applyBorder="1" applyAlignment="1" applyProtection="1">
      <alignment vertical="center" wrapText="1"/>
    </xf>
    <xf numFmtId="176" fontId="23" fillId="25" borderId="109" xfId="0" applyNumberFormat="1" applyFont="1" applyFill="1" applyBorder="1" applyAlignment="1" applyProtection="1">
      <alignment vertical="center" wrapText="1"/>
    </xf>
    <xf numFmtId="0" fontId="30" fillId="29" borderId="66" xfId="0" applyFont="1" applyFill="1" applyBorder="1" applyAlignment="1" applyProtection="1">
      <alignment horizontal="center" vertical="center" wrapText="1"/>
    </xf>
    <xf numFmtId="0" fontId="30" fillId="29" borderId="41" xfId="0" applyFont="1" applyFill="1" applyBorder="1" applyAlignment="1" applyProtection="1">
      <alignment horizontal="center" vertical="center" wrapText="1"/>
    </xf>
    <xf numFmtId="176" fontId="23" fillId="25" borderId="40" xfId="43" applyFont="1" applyFill="1" applyBorder="1" applyAlignment="1" applyProtection="1">
      <alignment vertical="center"/>
    </xf>
    <xf numFmtId="176" fontId="23" fillId="25" borderId="0" xfId="43" applyFont="1" applyFill="1" applyBorder="1" applyAlignment="1" applyProtection="1">
      <alignment vertical="center"/>
    </xf>
    <xf numFmtId="176" fontId="23" fillId="25" borderId="110" xfId="43" applyFont="1" applyFill="1" applyBorder="1" applyAlignment="1" applyProtection="1">
      <alignment vertical="center"/>
    </xf>
    <xf numFmtId="0" fontId="23" fillId="25" borderId="41" xfId="0" applyFont="1" applyFill="1" applyBorder="1" applyAlignment="1" applyProtection="1">
      <alignment vertical="center" wrapText="1"/>
    </xf>
    <xf numFmtId="0" fontId="23" fillId="25" borderId="42" xfId="0" applyFont="1" applyFill="1" applyBorder="1" applyAlignment="1" applyProtection="1">
      <alignment vertical="center" wrapText="1"/>
    </xf>
    <xf numFmtId="0" fontId="30" fillId="29" borderId="41" xfId="0" applyFont="1" applyFill="1" applyBorder="1" applyAlignment="1" applyProtection="1">
      <alignment vertical="center" wrapText="1"/>
    </xf>
    <xf numFmtId="0" fontId="23" fillId="0" borderId="80" xfId="0" applyFont="1" applyFill="1" applyBorder="1" applyAlignment="1" applyProtection="1">
      <alignment vertical="center"/>
    </xf>
    <xf numFmtId="0" fontId="33" fillId="0" borderId="107" xfId="44" applyFill="1" applyBorder="1" applyAlignment="1" applyProtection="1">
      <alignment vertical="center"/>
    </xf>
    <xf numFmtId="176" fontId="23" fillId="25" borderId="111" xfId="43" applyFont="1" applyFill="1" applyBorder="1" applyAlignment="1" applyProtection="1">
      <alignment vertical="center"/>
    </xf>
    <xf numFmtId="176" fontId="23" fillId="25" borderId="81" xfId="43" applyFont="1" applyFill="1" applyBorder="1" applyAlignment="1" applyProtection="1">
      <alignment vertical="center"/>
    </xf>
    <xf numFmtId="176" fontId="23" fillId="25" borderId="16" xfId="43" applyFont="1" applyFill="1" applyBorder="1" applyAlignment="1" applyProtection="1">
      <alignment vertical="center"/>
    </xf>
    <xf numFmtId="176" fontId="23" fillId="25" borderId="112" xfId="43" applyFont="1" applyFill="1" applyBorder="1" applyAlignment="1" applyProtection="1">
      <alignment vertical="center"/>
    </xf>
    <xf numFmtId="0" fontId="23" fillId="25" borderId="81" xfId="0" applyFont="1" applyFill="1" applyBorder="1" applyAlignment="1" applyProtection="1">
      <alignment vertical="center" wrapText="1"/>
    </xf>
    <xf numFmtId="0" fontId="23" fillId="25" borderId="85" xfId="0" applyFont="1" applyFill="1" applyBorder="1" applyAlignment="1" applyProtection="1">
      <alignment vertical="center" wrapText="1"/>
    </xf>
    <xf numFmtId="0" fontId="30" fillId="29" borderId="113" xfId="0" applyFont="1" applyFill="1" applyBorder="1" applyAlignment="1" applyProtection="1">
      <alignment horizontal="center" vertical="center" wrapText="1"/>
    </xf>
    <xf numFmtId="0" fontId="23" fillId="0" borderId="28" xfId="0" applyFont="1" applyFill="1" applyBorder="1" applyAlignment="1" applyProtection="1">
      <alignment horizontal="center" vertical="center"/>
    </xf>
    <xf numFmtId="0" fontId="23" fillId="0" borderId="41" xfId="0" applyFont="1" applyFill="1" applyBorder="1" applyAlignment="1" applyProtection="1">
      <alignment horizontal="center" vertical="center"/>
    </xf>
    <xf numFmtId="176" fontId="23" fillId="25" borderId="41" xfId="43" applyFont="1" applyFill="1" applyBorder="1" applyAlignment="1" applyProtection="1">
      <alignment horizontal="center" vertical="center"/>
    </xf>
    <xf numFmtId="176" fontId="23" fillId="25" borderId="110" xfId="43" applyFont="1" applyFill="1" applyBorder="1" applyAlignment="1" applyProtection="1">
      <alignment horizontal="center" vertical="center"/>
    </xf>
    <xf numFmtId="176" fontId="23" fillId="25" borderId="0" xfId="43" applyFont="1" applyFill="1" applyBorder="1" applyAlignment="1" applyProtection="1">
      <alignment horizontal="center" vertical="center"/>
    </xf>
    <xf numFmtId="0" fontId="30" fillId="29" borderId="52" xfId="0" applyFont="1" applyFill="1" applyBorder="1" applyAlignment="1" applyProtection="1">
      <alignment horizontal="center" vertical="center" wrapText="1"/>
    </xf>
    <xf numFmtId="0" fontId="30" fillId="29" borderId="42" xfId="0" applyFont="1" applyFill="1" applyBorder="1" applyAlignment="1" applyProtection="1">
      <alignment horizontal="center" vertical="center" wrapText="1"/>
    </xf>
    <xf numFmtId="176" fontId="20" fillId="25" borderId="0" xfId="43" applyFont="1" applyFill="1" applyBorder="1" applyAlignment="1" applyProtection="1">
      <alignment horizontal="center" vertical="center" shrinkToFit="1"/>
    </xf>
    <xf numFmtId="0" fontId="23" fillId="25" borderId="28" xfId="0" applyFont="1" applyFill="1" applyBorder="1" applyAlignment="1" applyProtection="1">
      <alignment horizontal="center" vertical="center"/>
    </xf>
    <xf numFmtId="0" fontId="23" fillId="25" borderId="0" xfId="0" applyFont="1" applyFill="1" applyBorder="1" applyAlignment="1" applyProtection="1">
      <alignment horizontal="center" vertical="center"/>
    </xf>
    <xf numFmtId="0" fontId="30" fillId="29" borderId="110" xfId="0" applyFont="1" applyFill="1" applyBorder="1" applyAlignment="1" applyProtection="1">
      <alignment horizontal="center" vertical="center" wrapText="1"/>
    </xf>
    <xf numFmtId="0" fontId="30" fillId="29" borderId="71" xfId="0" applyFont="1" applyFill="1" applyBorder="1" applyAlignment="1" applyProtection="1">
      <alignment horizontal="center" vertical="center" wrapText="1"/>
    </xf>
    <xf numFmtId="0" fontId="23" fillId="25" borderId="15" xfId="0" applyFont="1" applyFill="1" applyBorder="1" applyAlignment="1" applyProtection="1">
      <alignment horizontal="center" vertical="center"/>
    </xf>
    <xf numFmtId="0" fontId="23" fillId="25" borderId="16" xfId="0" applyFont="1" applyFill="1" applyBorder="1" applyAlignment="1" applyProtection="1">
      <alignment horizontal="center" vertical="center"/>
    </xf>
    <xf numFmtId="0" fontId="23" fillId="25" borderId="16" xfId="0" applyFont="1" applyFill="1" applyBorder="1" applyAlignment="1" applyProtection="1">
      <alignment horizontal="center" vertical="center" wrapText="1"/>
    </xf>
    <xf numFmtId="0" fontId="23" fillId="25" borderId="85" xfId="0" applyFont="1" applyFill="1" applyBorder="1" applyAlignment="1" applyProtection="1">
      <alignment horizontal="center" vertical="center" wrapText="1"/>
    </xf>
    <xf numFmtId="0" fontId="30" fillId="29" borderId="114" xfId="0" applyFont="1" applyFill="1" applyBorder="1" applyAlignment="1" applyProtection="1">
      <alignment horizontal="center" vertical="center" wrapText="1"/>
    </xf>
    <xf numFmtId="0" fontId="30" fillId="29" borderId="115" xfId="0" applyFont="1" applyFill="1" applyBorder="1" applyAlignment="1" applyProtection="1">
      <alignment horizontal="center"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26"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23" fillId="25" borderId="25" xfId="0" applyFont="1" applyFill="1" applyBorder="1" applyAlignment="1" applyProtection="1">
      <alignment horizontal="center" vertical="center" wrapText="1"/>
    </xf>
    <xf numFmtId="0" fontId="23" fillId="25" borderId="119" xfId="0" applyFont="1" applyFill="1" applyBorder="1" applyAlignment="1" applyProtection="1">
      <alignment horizontal="center" vertical="center" wrapText="1"/>
    </xf>
    <xf numFmtId="0" fontId="23" fillId="25" borderId="10" xfId="0" applyFont="1" applyFill="1" applyBorder="1" applyAlignment="1" applyProtection="1">
      <alignment horizontal="center" vertical="center" wrapText="1"/>
    </xf>
    <xf numFmtId="0" fontId="23" fillId="25" borderId="120" xfId="0" applyFont="1" applyFill="1" applyBorder="1" applyAlignment="1" applyProtection="1">
      <alignment horizontal="center" vertical="center" wrapText="1"/>
    </xf>
    <xf numFmtId="0" fontId="23" fillId="25" borderId="14" xfId="0" applyFont="1" applyFill="1" applyBorder="1" applyAlignment="1" applyProtection="1">
      <alignment horizontal="center" vertical="center" wrapText="1"/>
    </xf>
    <xf numFmtId="0" fontId="23" fillId="25" borderId="14" xfId="0" applyFont="1" applyFill="1" applyBorder="1" applyAlignment="1" applyProtection="1">
      <alignment horizontal="center" vertical="center"/>
    </xf>
    <xf numFmtId="0" fontId="30" fillId="29" borderId="54" xfId="0" applyFont="1" applyFill="1" applyBorder="1" applyAlignment="1" applyProtection="1">
      <alignment horizontal="left" vertical="center" wrapText="1"/>
    </xf>
    <xf numFmtId="0" fontId="30" fillId="29" borderId="52" xfId="0" applyFont="1" applyFill="1" applyBorder="1" applyAlignment="1" applyProtection="1">
      <alignment horizontal="left" vertical="center" wrapText="1"/>
    </xf>
    <xf numFmtId="0" fontId="30" fillId="29" borderId="56" xfId="0" applyFont="1" applyFill="1" applyBorder="1" applyAlignment="1" applyProtection="1">
      <alignment horizontal="left" vertical="center" wrapText="1"/>
    </xf>
    <xf numFmtId="0" fontId="20" fillId="25" borderId="121" xfId="0" applyFont="1" applyFill="1" applyBorder="1" applyAlignment="1" applyProtection="1">
      <alignment vertical="center"/>
    </xf>
    <xf numFmtId="0" fontId="34" fillId="25" borderId="46" xfId="0" applyFont="1" applyFill="1" applyBorder="1" applyAlignment="1" applyProtection="1">
      <alignment horizontal="left" vertical="top" wrapText="1"/>
    </xf>
    <xf numFmtId="0" fontId="31" fillId="25" borderId="76" xfId="0" applyFont="1" applyFill="1" applyBorder="1" applyAlignment="1" applyProtection="1">
      <alignment horizontal="left" vertical="top" wrapText="1"/>
    </xf>
    <xf numFmtId="0" fontId="31" fillId="25" borderId="77" xfId="0" applyFont="1" applyFill="1" applyBorder="1" applyAlignment="1" applyProtection="1">
      <alignment horizontal="left" vertical="top" wrapText="1"/>
    </xf>
    <xf numFmtId="0" fontId="31" fillId="25" borderId="56" xfId="0" applyFont="1" applyFill="1" applyBorder="1" applyAlignment="1" applyProtection="1">
      <alignment horizontal="left" vertical="top" wrapText="1"/>
    </xf>
    <xf numFmtId="176" fontId="23" fillId="25" borderId="122" xfId="43" applyFont="1" applyFill="1" applyBorder="1" applyAlignment="1" applyProtection="1">
      <alignment horizontal="center" vertical="center"/>
    </xf>
    <xf numFmtId="176" fontId="23" fillId="25" borderId="41" xfId="0" applyNumberFormat="1" applyFont="1" applyFill="1" applyBorder="1" applyAlignment="1" applyProtection="1">
      <alignment horizontal="center" vertical="center" wrapText="1"/>
    </xf>
    <xf numFmtId="176" fontId="23" fillId="25" borderId="109" xfId="0" applyNumberFormat="1" applyFont="1" applyFill="1" applyBorder="1" applyAlignment="1" applyProtection="1">
      <alignment horizontal="center" vertical="center"/>
    </xf>
    <xf numFmtId="176" fontId="23" fillId="25" borderId="123" xfId="0" applyNumberFormat="1" applyFont="1" applyFill="1" applyBorder="1" applyAlignment="1" applyProtection="1">
      <alignment horizontal="center" vertical="center"/>
    </xf>
    <xf numFmtId="0" fontId="23" fillId="25" borderId="28" xfId="0" applyFont="1" applyFill="1" applyBorder="1" applyAlignment="1" applyProtection="1">
      <alignment horizontal="center" vertical="center" wrapText="1"/>
    </xf>
    <xf numFmtId="176" fontId="23" fillId="25" borderId="124" xfId="0" applyNumberFormat="1" applyFont="1" applyFill="1" applyBorder="1" applyAlignment="1" applyProtection="1">
      <alignment horizontal="center" vertical="center"/>
    </xf>
    <xf numFmtId="0" fontId="20" fillId="25" borderId="0" xfId="0" applyFont="1" applyFill="1" applyBorder="1" applyAlignment="1" applyProtection="1">
      <alignment horizontal="center" vertical="center"/>
    </xf>
    <xf numFmtId="176" fontId="23" fillId="25" borderId="28" xfId="43" applyFont="1" applyFill="1" applyBorder="1" applyAlignment="1" applyProtection="1">
      <alignment horizontal="center" vertical="center"/>
    </xf>
    <xf numFmtId="176" fontId="23" fillId="25" borderId="79" xfId="0" applyNumberFormat="1" applyFont="1" applyFill="1" applyBorder="1" applyAlignment="1" applyProtection="1">
      <alignment horizontal="center" vertical="center"/>
    </xf>
    <xf numFmtId="176" fontId="23" fillId="25" borderId="58" xfId="0" applyNumberFormat="1" applyFont="1" applyFill="1" applyBorder="1" applyAlignment="1" applyProtection="1">
      <alignment horizontal="center" vertical="center"/>
    </xf>
    <xf numFmtId="0" fontId="31" fillId="25" borderId="76" xfId="0" applyFont="1" applyFill="1" applyBorder="1" applyAlignment="1" applyProtection="1">
      <alignment horizontal="center" vertical="center"/>
    </xf>
    <xf numFmtId="0" fontId="31" fillId="25" borderId="77" xfId="0" applyFont="1" applyFill="1" applyBorder="1" applyAlignment="1" applyProtection="1">
      <alignment horizontal="center" vertical="center"/>
    </xf>
    <xf numFmtId="0" fontId="31" fillId="25" borderId="56" xfId="0" applyFont="1" applyFill="1" applyBorder="1" applyAlignment="1" applyProtection="1">
      <alignment horizontal="center" vertical="center"/>
    </xf>
    <xf numFmtId="0" fontId="31" fillId="25" borderId="78" xfId="0" applyFont="1" applyFill="1" applyBorder="1" applyAlignment="1" applyProtection="1">
      <alignment horizontal="center" vertical="center"/>
    </xf>
    <xf numFmtId="176" fontId="23" fillId="25" borderId="15" xfId="43" applyFont="1" applyFill="1" applyBorder="1" applyAlignment="1" applyProtection="1">
      <alignment horizontal="center" vertical="center"/>
    </xf>
    <xf numFmtId="176" fontId="23" fillId="25" borderId="125" xfId="0" applyNumberFormat="1" applyFont="1" applyFill="1" applyBorder="1" applyAlignment="1" applyProtection="1">
      <alignment horizontal="center" vertical="center" wrapText="1"/>
    </xf>
    <xf numFmtId="176" fontId="23" fillId="25" borderId="125" xfId="0" applyNumberFormat="1" applyFont="1" applyFill="1" applyBorder="1" applyAlignment="1" applyProtection="1">
      <alignment horizontal="center" vertical="center"/>
    </xf>
    <xf numFmtId="0" fontId="23" fillId="25" borderId="15" xfId="0" applyFont="1" applyFill="1" applyBorder="1" applyAlignment="1" applyProtection="1">
      <alignment horizontal="center" vertical="center" wrapText="1"/>
    </xf>
    <xf numFmtId="176" fontId="23" fillId="25" borderId="126" xfId="0" applyNumberFormat="1" applyFont="1" applyFill="1" applyBorder="1" applyAlignment="1" applyProtection="1">
      <alignment horizontal="center" vertical="center"/>
    </xf>
    <xf numFmtId="0" fontId="23" fillId="25" borderId="31" xfId="0" applyFont="1" applyFill="1" applyBorder="1" applyAlignment="1" applyProtection="1">
      <alignment horizontal="center" vertical="center" wrapText="1"/>
    </xf>
    <xf numFmtId="0" fontId="23" fillId="25" borderId="127" xfId="0" applyFont="1" applyFill="1" applyBorder="1" applyAlignment="1" applyProtection="1">
      <alignment vertical="center" wrapText="1"/>
    </xf>
    <xf numFmtId="0" fontId="23" fillId="25" borderId="128" xfId="0" applyFont="1" applyFill="1" applyBorder="1" applyAlignment="1" applyProtection="1">
      <alignment vertical="center" wrapText="1"/>
    </xf>
    <xf numFmtId="0" fontId="23" fillId="25" borderId="11" xfId="0" applyFont="1" applyFill="1" applyBorder="1" applyProtection="1">
      <alignment vertical="center"/>
    </xf>
    <xf numFmtId="0" fontId="23" fillId="25" borderId="25" xfId="0" applyFont="1" applyFill="1" applyBorder="1" applyAlignment="1" applyProtection="1">
      <alignment horizontal="center" vertical="center"/>
    </xf>
    <xf numFmtId="0" fontId="23" fillId="25" borderId="110" xfId="0" applyFont="1" applyFill="1" applyBorder="1" applyAlignment="1" applyProtection="1">
      <alignment horizontal="center" vertical="center" wrapText="1"/>
    </xf>
    <xf numFmtId="0" fontId="23" fillId="25" borderId="129" xfId="0" applyFont="1" applyFill="1" applyBorder="1" applyAlignment="1" applyProtection="1">
      <alignment horizontal="center" vertical="center" wrapText="1"/>
    </xf>
    <xf numFmtId="0" fontId="23" fillId="31" borderId="127" xfId="0" applyFont="1" applyFill="1" applyBorder="1" applyAlignment="1" applyProtection="1">
      <alignment vertical="center" wrapText="1"/>
    </xf>
    <xf numFmtId="0" fontId="23" fillId="31" borderId="11" xfId="0" applyFont="1" applyFill="1" applyBorder="1" applyAlignment="1" applyProtection="1">
      <alignment vertical="center" wrapText="1"/>
    </xf>
    <xf numFmtId="0" fontId="23" fillId="31" borderId="25" xfId="0" applyFont="1" applyFill="1" applyBorder="1" applyAlignment="1" applyProtection="1">
      <alignment horizontal="center" vertical="center" wrapText="1"/>
    </xf>
    <xf numFmtId="0" fontId="23" fillId="31" borderId="26" xfId="0" applyFont="1" applyFill="1" applyBorder="1" applyAlignment="1" applyProtection="1">
      <alignment horizontal="center" vertical="center" wrapText="1"/>
    </xf>
    <xf numFmtId="0" fontId="23" fillId="31" borderId="129" xfId="0" applyFont="1" applyFill="1" applyBorder="1" applyAlignment="1" applyProtection="1">
      <alignment horizontal="center" vertical="center" wrapText="1"/>
    </xf>
    <xf numFmtId="0" fontId="23" fillId="25" borderId="11" xfId="0" applyFont="1" applyFill="1" applyBorder="1" applyAlignment="1" applyProtection="1">
      <alignment vertical="center" wrapText="1"/>
    </xf>
    <xf numFmtId="0" fontId="23" fillId="25" borderId="27" xfId="0" applyFont="1" applyFill="1" applyBorder="1" applyAlignment="1" applyProtection="1">
      <alignment vertical="center" wrapText="1"/>
    </xf>
    <xf numFmtId="176" fontId="23" fillId="25" borderId="27" xfId="0" applyNumberFormat="1" applyFont="1" applyFill="1" applyBorder="1" applyAlignment="1" applyProtection="1">
      <alignment horizontal="center" vertical="center"/>
    </xf>
    <xf numFmtId="0" fontId="35" fillId="32" borderId="54" xfId="0" applyFont="1" applyFill="1" applyBorder="1" applyAlignment="1" applyProtection="1">
      <alignment horizontal="center" vertical="center" wrapText="1" shrinkToFit="1"/>
    </xf>
    <xf numFmtId="0" fontId="35" fillId="32" borderId="55" xfId="0" applyFont="1" applyFill="1" applyBorder="1" applyAlignment="1" applyProtection="1">
      <alignment horizontal="center" vertical="center" wrapText="1" shrinkToFit="1"/>
    </xf>
    <xf numFmtId="0" fontId="35" fillId="32" borderId="56" xfId="0" applyFont="1" applyFill="1" applyBorder="1" applyAlignment="1" applyProtection="1">
      <alignment horizontal="center" vertical="center" wrapText="1" shrinkToFit="1"/>
    </xf>
    <xf numFmtId="0" fontId="20" fillId="25" borderId="28" xfId="0" applyFont="1" applyFill="1" applyBorder="1" applyAlignment="1" applyProtection="1">
      <alignment vertical="center"/>
    </xf>
    <xf numFmtId="0" fontId="31" fillId="0" borderId="46" xfId="0" applyFont="1" applyFill="1" applyBorder="1" applyAlignment="1" applyProtection="1">
      <alignment horizontal="center" vertical="center"/>
      <protection locked="0"/>
    </xf>
    <xf numFmtId="0" fontId="31" fillId="0" borderId="76" xfId="0" applyFont="1" applyFill="1" applyBorder="1" applyAlignment="1" applyProtection="1">
      <alignment horizontal="center" vertical="center"/>
      <protection locked="0"/>
    </xf>
    <xf numFmtId="0" fontId="31" fillId="0" borderId="77" xfId="0" applyFont="1" applyFill="1" applyBorder="1" applyAlignment="1" applyProtection="1">
      <alignment horizontal="center" vertical="center"/>
      <protection locked="0"/>
    </xf>
    <xf numFmtId="0" fontId="31" fillId="0" borderId="56" xfId="0" applyFont="1" applyFill="1" applyBorder="1" applyAlignment="1" applyProtection="1">
      <alignment horizontal="center" vertical="center"/>
      <protection locked="0"/>
    </xf>
    <xf numFmtId="0" fontId="31" fillId="0" borderId="78" xfId="0" applyFont="1" applyFill="1" applyBorder="1" applyAlignment="1" applyProtection="1">
      <alignment horizontal="center" vertical="center"/>
      <protection locked="0"/>
    </xf>
    <xf numFmtId="0" fontId="31" fillId="0" borderId="69" xfId="0" applyFont="1" applyFill="1" applyBorder="1" applyAlignment="1" applyProtection="1">
      <alignment horizontal="center" vertical="center"/>
      <protection locked="0"/>
    </xf>
    <xf numFmtId="0" fontId="31" fillId="0" borderId="70" xfId="0" applyFont="1" applyFill="1" applyBorder="1" applyAlignment="1" applyProtection="1">
      <alignment horizontal="center" vertical="center"/>
      <protection locked="0"/>
    </xf>
    <xf numFmtId="0" fontId="31" fillId="0" borderId="55" xfId="0" applyFont="1" applyFill="1" applyBorder="1" applyAlignment="1" applyProtection="1">
      <alignment horizontal="center" vertical="center"/>
      <protection locked="0"/>
    </xf>
    <xf numFmtId="0" fontId="20" fillId="0" borderId="53" xfId="0" applyFont="1" applyBorder="1" applyAlignment="1" applyProtection="1">
      <alignment horizontal="center" vertical="center" wrapText="1"/>
      <protection locked="0"/>
    </xf>
    <xf numFmtId="0" fontId="23" fillId="25" borderId="79" xfId="0" applyFont="1" applyFill="1" applyBorder="1" applyAlignment="1" applyProtection="1">
      <alignment horizontal="center" vertical="center" wrapText="1"/>
    </xf>
    <xf numFmtId="0" fontId="23" fillId="25" borderId="75" xfId="0" applyFont="1" applyFill="1" applyBorder="1" applyAlignment="1" applyProtection="1">
      <alignment horizontal="center" vertical="center" wrapText="1"/>
    </xf>
    <xf numFmtId="0" fontId="23" fillId="25" borderId="109" xfId="0" applyFont="1" applyFill="1" applyBorder="1" applyAlignment="1" applyProtection="1">
      <alignment horizontal="center" vertical="center" wrapText="1"/>
    </xf>
    <xf numFmtId="0" fontId="23" fillId="25" borderId="40" xfId="0" applyFont="1" applyFill="1" applyBorder="1" applyAlignment="1" applyProtection="1">
      <alignment horizontal="center" vertical="center" wrapText="1"/>
    </xf>
    <xf numFmtId="0" fontId="23" fillId="31" borderId="75" xfId="0" applyFont="1" applyFill="1" applyBorder="1" applyAlignment="1" applyProtection="1">
      <alignment horizontal="center" vertical="center" wrapText="1"/>
    </xf>
    <xf numFmtId="0" fontId="23" fillId="31" borderId="40" xfId="0" applyFont="1" applyFill="1" applyBorder="1" applyAlignment="1" applyProtection="1">
      <alignment horizontal="center" vertical="center" wrapText="1"/>
    </xf>
    <xf numFmtId="0" fontId="23" fillId="31" borderId="41" xfId="0" applyFont="1" applyFill="1" applyBorder="1" applyAlignment="1" applyProtection="1">
      <alignment horizontal="center" vertical="center" wrapText="1"/>
    </xf>
    <xf numFmtId="0" fontId="23" fillId="31" borderId="109" xfId="0" applyFont="1" applyFill="1" applyBorder="1" applyAlignment="1" applyProtection="1">
      <alignment horizontal="center" vertical="center" wrapText="1"/>
    </xf>
    <xf numFmtId="0" fontId="23" fillId="25" borderId="0" xfId="0" applyFont="1" applyFill="1" applyBorder="1" applyAlignment="1" applyProtection="1">
      <alignment vertical="center" wrapText="1"/>
    </xf>
    <xf numFmtId="176" fontId="23" fillId="25" borderId="42" xfId="0" applyNumberFormat="1" applyFont="1" applyFill="1" applyBorder="1" applyAlignment="1" applyProtection="1">
      <alignment horizontal="center" vertical="center"/>
    </xf>
    <xf numFmtId="0" fontId="31" fillId="25" borderId="46" xfId="43" applyNumberFormat="1" applyFont="1" applyFill="1" applyBorder="1" applyAlignment="1" applyProtection="1">
      <alignment vertical="center" wrapText="1"/>
    </xf>
    <xf numFmtId="0" fontId="31" fillId="25" borderId="76" xfId="43" applyNumberFormat="1" applyFont="1" applyFill="1" applyBorder="1" applyAlignment="1" applyProtection="1">
      <alignment vertical="center" wrapText="1"/>
    </xf>
    <xf numFmtId="0" fontId="31" fillId="25" borderId="77" xfId="43" applyNumberFormat="1" applyFont="1" applyFill="1" applyBorder="1" applyAlignment="1" applyProtection="1">
      <alignment vertical="center" wrapText="1"/>
    </xf>
    <xf numFmtId="0" fontId="31" fillId="25" borderId="78" xfId="43" applyNumberFormat="1" applyFont="1" applyFill="1" applyBorder="1" applyAlignment="1" applyProtection="1">
      <alignment vertical="center" wrapText="1"/>
    </xf>
    <xf numFmtId="0" fontId="31" fillId="25" borderId="69" xfId="43" applyNumberFormat="1" applyFont="1" applyFill="1" applyBorder="1" applyAlignment="1" applyProtection="1">
      <alignment vertical="center" wrapText="1"/>
    </xf>
    <xf numFmtId="0" fontId="31" fillId="25" borderId="70" xfId="43" applyNumberFormat="1" applyFont="1" applyFill="1" applyBorder="1" applyAlignment="1" applyProtection="1">
      <alignment vertical="center" wrapText="1"/>
    </xf>
    <xf numFmtId="0" fontId="31" fillId="25" borderId="55" xfId="43" applyNumberFormat="1" applyFont="1" applyFill="1" applyBorder="1" applyAlignment="1" applyProtection="1">
      <alignment vertical="center" wrapText="1"/>
    </xf>
    <xf numFmtId="0" fontId="20" fillId="25" borderId="53" xfId="0" applyNumberFormat="1" applyFont="1" applyFill="1" applyBorder="1" applyAlignment="1" applyProtection="1">
      <alignment vertical="center" wrapText="1"/>
    </xf>
    <xf numFmtId="0" fontId="23" fillId="25" borderId="130" xfId="0" applyFont="1" applyFill="1" applyBorder="1" applyAlignment="1" applyProtection="1">
      <alignment horizontal="center" vertical="center" wrapText="1"/>
    </xf>
    <xf numFmtId="0" fontId="23" fillId="25" borderId="131" xfId="0" applyFont="1" applyFill="1" applyBorder="1" applyAlignment="1" applyProtection="1">
      <alignment horizontal="center" vertical="center" wrapText="1"/>
    </xf>
    <xf numFmtId="0" fontId="23" fillId="31" borderId="94" xfId="0" applyFont="1" applyFill="1" applyBorder="1" applyAlignment="1" applyProtection="1">
      <alignment horizontal="center" vertical="center" wrapText="1"/>
    </xf>
    <xf numFmtId="0" fontId="23" fillId="31" borderId="95" xfId="0" applyFont="1" applyFill="1" applyBorder="1" applyAlignment="1" applyProtection="1">
      <alignment horizontal="center" vertical="center" wrapText="1"/>
    </xf>
    <xf numFmtId="0" fontId="23" fillId="31" borderId="132" xfId="0" applyFont="1" applyFill="1" applyBorder="1" applyAlignment="1" applyProtection="1">
      <alignment horizontal="center" vertical="center" wrapText="1"/>
    </xf>
    <xf numFmtId="176" fontId="23" fillId="25" borderId="97" xfId="0" applyNumberFormat="1" applyFont="1" applyFill="1" applyBorder="1" applyAlignment="1" applyProtection="1">
      <alignment horizontal="center" vertical="center"/>
    </xf>
    <xf numFmtId="176" fontId="23" fillId="25" borderId="103" xfId="0" applyNumberFormat="1" applyFont="1" applyFill="1" applyBorder="1" applyAlignment="1" applyProtection="1">
      <alignment horizontal="right" vertical="center"/>
    </xf>
    <xf numFmtId="176" fontId="23" fillId="25" borderId="133" xfId="0" applyNumberFormat="1" applyFont="1" applyFill="1" applyBorder="1" applyAlignment="1" applyProtection="1">
      <alignment horizontal="center" vertical="center"/>
    </xf>
    <xf numFmtId="176" fontId="23" fillId="25" borderId="134" xfId="0" applyNumberFormat="1" applyFont="1" applyFill="1" applyBorder="1" applyAlignment="1" applyProtection="1">
      <alignment horizontal="center" vertical="center"/>
    </xf>
    <xf numFmtId="176" fontId="23" fillId="25" borderId="135" xfId="0" applyNumberFormat="1" applyFont="1" applyFill="1" applyBorder="1" applyAlignment="1" applyProtection="1">
      <alignment horizontal="center" vertical="center"/>
    </xf>
    <xf numFmtId="176" fontId="23" fillId="25" borderId="41" xfId="0" applyNumberFormat="1" applyFont="1" applyFill="1" applyBorder="1" applyAlignment="1" applyProtection="1">
      <alignment horizontal="right" vertical="center"/>
    </xf>
    <xf numFmtId="176" fontId="23" fillId="25" borderId="40" xfId="0" applyNumberFormat="1" applyFont="1" applyFill="1" applyBorder="1" applyAlignment="1" applyProtection="1">
      <alignment horizontal="center" vertical="center"/>
    </xf>
    <xf numFmtId="0" fontId="35" fillId="32" borderId="54" xfId="0" applyFont="1" applyFill="1" applyBorder="1" applyAlignment="1" applyProtection="1">
      <alignment horizontal="center" vertical="center" wrapText="1"/>
    </xf>
    <xf numFmtId="0" fontId="35" fillId="32" borderId="55" xfId="0" applyFont="1" applyFill="1" applyBorder="1" applyAlignment="1" applyProtection="1">
      <alignment horizontal="center" vertical="center" wrapText="1"/>
    </xf>
    <xf numFmtId="0" fontId="35" fillId="32" borderId="56" xfId="0" applyFont="1" applyFill="1" applyBorder="1" applyAlignment="1" applyProtection="1">
      <alignment horizontal="center" vertical="center" wrapText="1"/>
    </xf>
    <xf numFmtId="0" fontId="31" fillId="0" borderId="46" xfId="0" applyFont="1" applyFill="1" applyBorder="1" applyAlignment="1" applyProtection="1">
      <alignment horizontal="left" vertical="center" wrapText="1"/>
      <protection locked="0"/>
    </xf>
    <xf numFmtId="0" fontId="36" fillId="0" borderId="76" xfId="0" applyFont="1" applyFill="1" applyBorder="1" applyAlignment="1" applyProtection="1">
      <alignment horizontal="left" vertical="center" wrapText="1"/>
      <protection locked="0"/>
    </xf>
    <xf numFmtId="0" fontId="31" fillId="0" borderId="76" xfId="0" applyFont="1" applyFill="1" applyBorder="1" applyAlignment="1" applyProtection="1">
      <alignment horizontal="left" vertical="center" wrapText="1"/>
      <protection locked="0"/>
    </xf>
    <xf numFmtId="0" fontId="31" fillId="0" borderId="77" xfId="0" applyFont="1" applyFill="1" applyBorder="1" applyAlignment="1" applyProtection="1">
      <alignment horizontal="left" vertical="center" wrapText="1"/>
      <protection locked="0"/>
    </xf>
    <xf numFmtId="0" fontId="31" fillId="0" borderId="56" xfId="0" applyFont="1" applyFill="1" applyBorder="1" applyAlignment="1" applyProtection="1">
      <alignment horizontal="center" vertical="center" wrapText="1"/>
      <protection locked="0"/>
    </xf>
    <xf numFmtId="0" fontId="31" fillId="0" borderId="78" xfId="0" applyFont="1" applyFill="1" applyBorder="1" applyAlignment="1" applyProtection="1">
      <alignment horizontal="left" vertical="center" wrapText="1"/>
      <protection locked="0"/>
    </xf>
    <xf numFmtId="0" fontId="31" fillId="0" borderId="69" xfId="0" applyFont="1" applyFill="1" applyBorder="1" applyAlignment="1" applyProtection="1">
      <alignment horizontal="left" vertical="center" wrapText="1"/>
      <protection locked="0"/>
    </xf>
    <xf numFmtId="0" fontId="31" fillId="0" borderId="70" xfId="0" applyFont="1" applyFill="1" applyBorder="1" applyAlignment="1" applyProtection="1">
      <alignment horizontal="left" vertical="center" wrapText="1"/>
      <protection locked="0"/>
    </xf>
    <xf numFmtId="0" fontId="31" fillId="0" borderId="55" xfId="0" applyFont="1" applyFill="1" applyBorder="1" applyAlignment="1" applyProtection="1">
      <alignment horizontal="left" vertical="center" wrapText="1"/>
      <protection locked="0"/>
    </xf>
    <xf numFmtId="0" fontId="20" fillId="0" borderId="53" xfId="0" applyFont="1" applyFill="1" applyBorder="1" applyAlignment="1" applyProtection="1">
      <alignment horizontal="left" vertical="center" wrapText="1"/>
      <protection locked="0"/>
    </xf>
    <xf numFmtId="0" fontId="31" fillId="25" borderId="65" xfId="0" applyFont="1" applyFill="1" applyBorder="1" applyAlignment="1" applyProtection="1">
      <alignment horizontal="center" vertical="center" wrapText="1"/>
    </xf>
    <xf numFmtId="0" fontId="31" fillId="25" borderId="65" xfId="0" applyFont="1" applyFill="1" applyBorder="1" applyAlignment="1" applyProtection="1">
      <alignment horizontal="left" vertical="center" wrapText="1"/>
    </xf>
    <xf numFmtId="0" fontId="31" fillId="25" borderId="66" xfId="0" applyFont="1" applyFill="1" applyBorder="1" applyAlignment="1" applyProtection="1">
      <alignment horizontal="left" vertical="center" wrapText="1"/>
    </xf>
    <xf numFmtId="0" fontId="31" fillId="25" borderId="67" xfId="0" applyFont="1" applyFill="1" applyBorder="1" applyAlignment="1" applyProtection="1">
      <alignment horizontal="center" vertical="center" wrapText="1"/>
    </xf>
    <xf numFmtId="0" fontId="31" fillId="25" borderId="68" xfId="0" applyFont="1" applyFill="1" applyBorder="1" applyAlignment="1" applyProtection="1">
      <alignment horizontal="center" vertical="center" wrapText="1"/>
    </xf>
    <xf numFmtId="0" fontId="31" fillId="25" borderId="89" xfId="0" applyFont="1" applyFill="1" applyBorder="1" applyAlignment="1" applyProtection="1">
      <alignment horizontal="left" vertical="center" wrapText="1"/>
    </xf>
    <xf numFmtId="0" fontId="31" fillId="25" borderId="136" xfId="0" applyFont="1" applyFill="1" applyBorder="1" applyAlignment="1" applyProtection="1">
      <alignment horizontal="left" vertical="center" wrapText="1"/>
    </xf>
    <xf numFmtId="0" fontId="31" fillId="25" borderId="88" xfId="0" applyFont="1" applyFill="1" applyBorder="1" applyAlignment="1" applyProtection="1">
      <alignment horizontal="left" vertical="center" wrapText="1"/>
    </xf>
    <xf numFmtId="0" fontId="20" fillId="25" borderId="42" xfId="0" applyFont="1" applyFill="1" applyBorder="1" applyAlignment="1" applyProtection="1">
      <alignment horizontal="right" vertical="center"/>
    </xf>
    <xf numFmtId="176" fontId="23" fillId="25" borderId="81" xfId="0" applyNumberFormat="1" applyFont="1" applyFill="1" applyBorder="1" applyAlignment="1" applyProtection="1">
      <alignment horizontal="right" vertical="center"/>
    </xf>
    <xf numFmtId="0" fontId="23" fillId="25" borderId="111" xfId="0" applyFont="1" applyFill="1" applyBorder="1" applyAlignment="1" applyProtection="1">
      <alignment horizontal="center" vertical="center"/>
    </xf>
    <xf numFmtId="176" fontId="23" fillId="25" borderId="112" xfId="0" applyNumberFormat="1" applyFont="1" applyFill="1" applyBorder="1" applyAlignment="1" applyProtection="1">
      <alignment horizontal="center" vertical="center"/>
    </xf>
    <xf numFmtId="0" fontId="23" fillId="25" borderId="111" xfId="0" applyFont="1" applyFill="1" applyBorder="1" applyAlignment="1" applyProtection="1">
      <alignment horizontal="center" vertical="center" wrapText="1"/>
    </xf>
    <xf numFmtId="176" fontId="23" fillId="25" borderId="111" xfId="0" applyNumberFormat="1" applyFont="1" applyFill="1" applyBorder="1" applyAlignment="1" applyProtection="1">
      <alignment horizontal="center" vertical="center"/>
    </xf>
    <xf numFmtId="0" fontId="23" fillId="25" borderId="16" xfId="0" applyFont="1" applyFill="1" applyBorder="1" applyAlignment="1" applyProtection="1">
      <alignment vertical="center" wrapText="1"/>
    </xf>
    <xf numFmtId="176" fontId="23" fillId="25" borderId="85" xfId="0" applyNumberFormat="1" applyFont="1" applyFill="1" applyBorder="1" applyAlignment="1" applyProtection="1">
      <alignment horizontal="center" vertical="center"/>
    </xf>
    <xf numFmtId="0" fontId="20" fillId="30" borderId="137" xfId="0" applyFont="1" applyFill="1" applyBorder="1" applyAlignment="1" applyProtection="1">
      <alignment horizontal="center" vertical="center" wrapText="1"/>
    </xf>
    <xf numFmtId="0" fontId="20" fillId="30" borderId="138" xfId="0" applyFont="1" applyFill="1" applyBorder="1" applyAlignment="1" applyProtection="1">
      <alignment horizontal="center" vertical="center" wrapText="1"/>
    </xf>
    <xf numFmtId="0" fontId="20" fillId="30" borderId="139" xfId="0" applyFont="1" applyFill="1" applyBorder="1" applyAlignment="1" applyProtection="1">
      <alignment horizontal="center" vertical="center" wrapText="1"/>
    </xf>
    <xf numFmtId="0" fontId="20" fillId="25" borderId="15" xfId="0" applyFont="1" applyFill="1" applyBorder="1" applyAlignment="1" applyProtection="1">
      <alignment vertical="center" wrapText="1"/>
    </xf>
    <xf numFmtId="0" fontId="31" fillId="25" borderId="140" xfId="0" applyFont="1" applyFill="1" applyBorder="1" applyAlignment="1" applyProtection="1">
      <alignment horizontal="center" vertical="center" wrapText="1"/>
    </xf>
    <xf numFmtId="0" fontId="31" fillId="25" borderId="141" xfId="0" applyFont="1" applyFill="1" applyBorder="1" applyAlignment="1" applyProtection="1">
      <alignment horizontal="center" vertical="center" wrapText="1"/>
    </xf>
    <xf numFmtId="0" fontId="31" fillId="25" borderId="142" xfId="0" applyFont="1" applyFill="1" applyBorder="1" applyAlignment="1" applyProtection="1">
      <alignment horizontal="center" vertical="center" wrapText="1"/>
    </xf>
    <xf numFmtId="0" fontId="31" fillId="25" borderId="143" xfId="0" applyFont="1" applyFill="1" applyBorder="1" applyAlignment="1" applyProtection="1">
      <alignment horizontal="center" vertical="center" wrapText="1"/>
    </xf>
    <xf numFmtId="0" fontId="31" fillId="25" borderId="144" xfId="0" applyFont="1" applyFill="1" applyBorder="1" applyAlignment="1" applyProtection="1">
      <alignment horizontal="center" vertical="center" wrapText="1"/>
    </xf>
    <xf numFmtId="0" fontId="31" fillId="25" borderId="145" xfId="0" applyFont="1" applyFill="1" applyBorder="1" applyAlignment="1" applyProtection="1">
      <alignment horizontal="center" vertical="center" wrapText="1"/>
    </xf>
    <xf numFmtId="0" fontId="31" fillId="25" borderId="146" xfId="0" applyFont="1" applyFill="1" applyBorder="1" applyAlignment="1" applyProtection="1">
      <alignment horizontal="center" vertical="center" wrapText="1"/>
    </xf>
    <xf numFmtId="0" fontId="31" fillId="25" borderId="147" xfId="0" applyFont="1" applyFill="1" applyBorder="1" applyAlignment="1" applyProtection="1">
      <alignment horizontal="center" vertical="center" wrapText="1"/>
    </xf>
    <xf numFmtId="0" fontId="31" fillId="25" borderId="148" xfId="0" applyFont="1" applyFill="1" applyBorder="1" applyAlignment="1" applyProtection="1">
      <alignment horizontal="center" vertical="center" wrapText="1"/>
    </xf>
    <xf numFmtId="0" fontId="20" fillId="25" borderId="149" xfId="0" applyFont="1" applyFill="1" applyBorder="1" applyAlignment="1" applyProtection="1">
      <alignment horizontal="center" vertical="center" wrapText="1"/>
    </xf>
    <xf numFmtId="0" fontId="20" fillId="0" borderId="28" xfId="0" applyFont="1" applyBorder="1" applyProtection="1">
      <alignment vertical="center"/>
    </xf>
    <xf numFmtId="0" fontId="20" fillId="0" borderId="0" xfId="0" applyFont="1" applyBorder="1" applyAlignment="1" applyProtection="1">
      <alignment vertical="center" wrapText="1"/>
    </xf>
    <xf numFmtId="0" fontId="20" fillId="0" borderId="150"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0" xfId="0" applyFont="1" applyBorder="1" applyProtection="1">
      <alignment vertical="center"/>
    </xf>
    <xf numFmtId="0" fontId="20" fillId="0" borderId="58" xfId="0" applyFont="1" applyBorder="1" applyProtection="1">
      <alignment vertical="center"/>
    </xf>
    <xf numFmtId="0" fontId="20" fillId="0" borderId="16" xfId="0" applyFont="1" applyBorder="1" applyProtection="1">
      <alignment vertical="center"/>
    </xf>
    <xf numFmtId="0" fontId="20" fillId="0" borderId="10" xfId="0" applyFont="1" applyBorder="1" applyProtection="1">
      <alignment vertical="center"/>
    </xf>
    <xf numFmtId="0" fontId="20" fillId="0" borderId="11" xfId="0" applyFont="1" applyBorder="1" applyProtection="1">
      <alignment vertical="center"/>
    </xf>
    <xf numFmtId="0" fontId="20" fillId="0" borderId="11" xfId="0" applyFont="1" applyBorder="1" applyAlignment="1" applyProtection="1">
      <alignment vertical="center" wrapText="1"/>
    </xf>
    <xf numFmtId="0" fontId="20" fillId="0" borderId="27" xfId="0" applyFont="1" applyBorder="1" applyProtection="1">
      <alignment vertical="center"/>
    </xf>
    <xf numFmtId="0" fontId="20" fillId="0" borderId="10" xfId="0" applyFont="1" applyBorder="1" applyAlignment="1" applyProtection="1">
      <alignment vertical="center" wrapText="1"/>
    </xf>
    <xf numFmtId="0" fontId="20" fillId="0" borderId="129" xfId="0" applyFont="1" applyBorder="1" applyProtection="1">
      <alignment vertical="center"/>
    </xf>
    <xf numFmtId="0" fontId="20" fillId="0" borderId="11" xfId="0" applyFont="1" applyBorder="1" applyAlignment="1" applyProtection="1">
      <alignment vertical="center"/>
    </xf>
    <xf numFmtId="0" fontId="23" fillId="0" borderId="0" xfId="0" applyFont="1" applyBorder="1" applyAlignment="1" applyProtection="1">
      <alignment vertical="center" wrapText="1"/>
    </xf>
    <xf numFmtId="0" fontId="20" fillId="30" borderId="15" xfId="0" applyFont="1" applyFill="1" applyBorder="1" applyAlignment="1" applyProtection="1">
      <alignment vertical="center" wrapText="1"/>
    </xf>
    <xf numFmtId="0" fontId="20" fillId="30" borderId="151" xfId="0" applyFont="1" applyFill="1" applyBorder="1" applyAlignment="1" applyProtection="1">
      <alignment vertical="center" wrapText="1"/>
    </xf>
    <xf numFmtId="0" fontId="20" fillId="30" borderId="152" xfId="0" applyFont="1" applyFill="1" applyBorder="1" applyAlignment="1" applyProtection="1">
      <alignment vertical="center" wrapText="1"/>
    </xf>
    <xf numFmtId="0" fontId="20" fillId="25" borderId="0" xfId="0" applyFont="1" applyFill="1" applyBorder="1" applyAlignment="1" applyProtection="1">
      <alignment vertical="center" wrapText="1"/>
    </xf>
    <xf numFmtId="0" fontId="20" fillId="25" borderId="153" xfId="0" applyFont="1" applyFill="1" applyBorder="1" applyAlignment="1" applyProtection="1">
      <alignment horizontal="center" vertical="center" wrapText="1"/>
    </xf>
    <xf numFmtId="0" fontId="20" fillId="25" borderId="154" xfId="0" applyFont="1" applyFill="1" applyBorder="1" applyAlignment="1" applyProtection="1">
      <alignment horizontal="center" vertical="center" wrapText="1"/>
    </xf>
    <xf numFmtId="0" fontId="20" fillId="25" borderId="155" xfId="0" applyFont="1" applyFill="1" applyBorder="1" applyAlignment="1" applyProtection="1">
      <alignment horizontal="center" vertical="center" wrapText="1"/>
    </xf>
    <xf numFmtId="0" fontId="20" fillId="25" borderId="156" xfId="0" applyFont="1" applyFill="1" applyBorder="1" applyAlignment="1" applyProtection="1">
      <alignment horizontal="center" vertical="center" wrapText="1"/>
    </xf>
    <xf numFmtId="0" fontId="20" fillId="25" borderId="157" xfId="0" applyFont="1" applyFill="1" applyBorder="1" applyAlignment="1" applyProtection="1">
      <alignment horizontal="center" vertical="center" wrapText="1"/>
    </xf>
    <xf numFmtId="0" fontId="20" fillId="25" borderId="158" xfId="0" applyFont="1" applyFill="1" applyBorder="1" applyAlignment="1" applyProtection="1">
      <alignment horizontal="center" vertical="center" wrapText="1"/>
    </xf>
    <xf numFmtId="0" fontId="20" fillId="25" borderId="27" xfId="0" applyFont="1" applyFill="1" applyBorder="1" applyAlignment="1" applyProtection="1">
      <alignment vertical="center" wrapText="1"/>
    </xf>
    <xf numFmtId="0" fontId="20" fillId="0" borderId="159" xfId="0" applyFont="1" applyBorder="1" applyAlignment="1" applyProtection="1">
      <alignment horizontal="center" vertical="center" wrapText="1"/>
    </xf>
    <xf numFmtId="0" fontId="20" fillId="0" borderId="160" xfId="0" applyFont="1" applyBorder="1" applyAlignment="1" applyProtection="1">
      <alignment horizontal="center" vertical="center" wrapText="1"/>
    </xf>
    <xf numFmtId="0" fontId="20" fillId="0" borderId="161" xfId="0" applyFont="1" applyBorder="1" applyAlignment="1" applyProtection="1">
      <alignment horizontal="center" vertical="center" wrapText="1"/>
    </xf>
    <xf numFmtId="0" fontId="20" fillId="0" borderId="22" xfId="0" applyFont="1" applyBorder="1" applyProtection="1">
      <alignment vertical="center"/>
    </xf>
    <xf numFmtId="0" fontId="20" fillId="33" borderId="15" xfId="0" applyFont="1" applyFill="1" applyBorder="1" applyProtection="1">
      <alignment vertical="center"/>
    </xf>
    <xf numFmtId="0" fontId="20" fillId="0" borderId="42" xfId="0" applyFont="1" applyBorder="1" applyProtection="1">
      <alignment vertical="center"/>
    </xf>
    <xf numFmtId="0" fontId="20" fillId="0" borderId="162" xfId="0" applyFont="1" applyBorder="1" applyAlignment="1" applyProtection="1">
      <alignment vertical="center" wrapText="1"/>
    </xf>
    <xf numFmtId="0" fontId="20" fillId="0" borderId="113" xfId="0" applyFont="1" applyBorder="1" applyProtection="1">
      <alignment vertical="center"/>
    </xf>
    <xf numFmtId="0" fontId="20" fillId="0" borderId="0" xfId="0" applyFont="1" applyBorder="1" applyAlignment="1" applyProtection="1">
      <alignment vertical="center"/>
    </xf>
    <xf numFmtId="0" fontId="20" fillId="25" borderId="13" xfId="0" applyFont="1" applyFill="1" applyBorder="1" applyAlignment="1" applyProtection="1">
      <alignment vertical="center" wrapText="1"/>
    </xf>
    <xf numFmtId="0" fontId="20" fillId="0" borderId="163" xfId="0" applyFont="1" applyBorder="1" applyAlignment="1" applyProtection="1">
      <alignment horizontal="center" vertical="center" wrapText="1"/>
    </xf>
    <xf numFmtId="0" fontId="20" fillId="0" borderId="164" xfId="0" applyFont="1" applyBorder="1" applyAlignment="1" applyProtection="1">
      <alignment horizontal="center" vertical="center" wrapText="1"/>
    </xf>
    <xf numFmtId="0" fontId="20" fillId="0" borderId="165" xfId="0" applyFont="1" applyBorder="1" applyAlignment="1" applyProtection="1">
      <alignment horizontal="center" vertical="center" wrapText="1"/>
    </xf>
    <xf numFmtId="0" fontId="20" fillId="0" borderId="14" xfId="0" applyFont="1" applyBorder="1" applyProtection="1">
      <alignment vertical="center"/>
    </xf>
    <xf numFmtId="0" fontId="23" fillId="0" borderId="150" xfId="0" applyFont="1" applyBorder="1" applyAlignment="1" applyProtection="1">
      <alignment vertical="center" wrapText="1"/>
    </xf>
    <xf numFmtId="0" fontId="23" fillId="0" borderId="28" xfId="0" applyFont="1" applyBorder="1" applyAlignment="1" applyProtection="1">
      <alignment vertical="center" wrapText="1"/>
    </xf>
    <xf numFmtId="0" fontId="23" fillId="0" borderId="42" xfId="0" applyFont="1" applyBorder="1" applyAlignment="1" applyProtection="1">
      <alignment vertical="center" wrapText="1"/>
    </xf>
    <xf numFmtId="0" fontId="23" fillId="0" borderId="113" xfId="0" applyFont="1" applyBorder="1" applyAlignment="1" applyProtection="1">
      <alignment vertical="center" wrapText="1"/>
    </xf>
    <xf numFmtId="0" fontId="20" fillId="25" borderId="166" xfId="0" applyNumberFormat="1" applyFont="1" applyFill="1" applyBorder="1" applyAlignment="1" applyProtection="1">
      <alignment horizontal="center" vertical="center" wrapText="1"/>
    </xf>
    <xf numFmtId="0" fontId="20" fillId="25" borderId="167" xfId="0" applyNumberFormat="1" applyFont="1" applyFill="1" applyBorder="1" applyAlignment="1" applyProtection="1">
      <alignment horizontal="center" vertical="center" wrapText="1"/>
    </xf>
    <xf numFmtId="0" fontId="20" fillId="25" borderId="168" xfId="0" applyNumberFormat="1" applyFont="1" applyFill="1" applyBorder="1" applyAlignment="1" applyProtection="1">
      <alignment horizontal="center" vertical="center" wrapText="1"/>
    </xf>
    <xf numFmtId="0" fontId="20" fillId="25" borderId="169" xfId="0" applyNumberFormat="1" applyFont="1" applyFill="1" applyBorder="1" applyAlignment="1" applyProtection="1">
      <alignment horizontal="center" vertical="center" wrapText="1"/>
    </xf>
    <xf numFmtId="0" fontId="20" fillId="25" borderId="170" xfId="0" applyNumberFormat="1" applyFont="1" applyFill="1" applyBorder="1" applyAlignment="1" applyProtection="1">
      <alignment horizontal="center" vertical="center" wrapText="1"/>
    </xf>
    <xf numFmtId="0" fontId="20" fillId="25" borderId="171" xfId="0" applyFont="1" applyFill="1" applyBorder="1" applyProtection="1">
      <alignment vertical="center"/>
    </xf>
    <xf numFmtId="0" fontId="20" fillId="0" borderId="15" xfId="0" applyFont="1" applyBorder="1" applyProtection="1">
      <alignment vertical="center"/>
    </xf>
    <xf numFmtId="0" fontId="20" fillId="25" borderId="172" xfId="0" applyNumberFormat="1" applyFont="1" applyFill="1" applyBorder="1" applyAlignment="1" applyProtection="1">
      <alignment horizontal="center" vertical="center" wrapText="1"/>
    </xf>
    <xf numFmtId="0" fontId="20" fillId="25" borderId="173" xfId="0" applyNumberFormat="1" applyFont="1" applyFill="1" applyBorder="1" applyAlignment="1" applyProtection="1">
      <alignment horizontal="center" vertical="center" wrapText="1"/>
    </xf>
    <xf numFmtId="0" fontId="20" fillId="25" borderId="40" xfId="0" applyNumberFormat="1" applyFont="1" applyFill="1" applyBorder="1" applyAlignment="1" applyProtection="1">
      <alignment horizontal="center" vertical="center" wrapText="1"/>
    </xf>
    <xf numFmtId="0" fontId="20" fillId="25" borderId="174" xfId="0" applyNumberFormat="1" applyFont="1" applyFill="1" applyBorder="1" applyAlignment="1" applyProtection="1">
      <alignment horizontal="center" vertical="center" wrapText="1"/>
    </xf>
    <xf numFmtId="0" fontId="20" fillId="25" borderId="175" xfId="0" applyNumberFormat="1" applyFont="1" applyFill="1" applyBorder="1" applyAlignment="1" applyProtection="1">
      <alignment horizontal="center" vertical="center" wrapText="1"/>
    </xf>
    <xf numFmtId="0" fontId="20" fillId="25" borderId="176" xfId="0" applyFont="1" applyFill="1" applyBorder="1" applyProtection="1">
      <alignment vertical="center"/>
    </xf>
    <xf numFmtId="0" fontId="20" fillId="25" borderId="177" xfId="0" applyNumberFormat="1" applyFont="1" applyFill="1" applyBorder="1" applyAlignment="1" applyProtection="1">
      <alignment horizontal="center" vertical="center" wrapText="1"/>
    </xf>
    <xf numFmtId="0" fontId="20" fillId="25" borderId="178" xfId="0" applyNumberFormat="1" applyFont="1" applyFill="1" applyBorder="1" applyAlignment="1" applyProtection="1">
      <alignment horizontal="center" vertical="center" wrapText="1"/>
    </xf>
    <xf numFmtId="0" fontId="20" fillId="25" borderId="179" xfId="0" applyNumberFormat="1" applyFont="1" applyFill="1" applyBorder="1" applyAlignment="1" applyProtection="1">
      <alignment horizontal="center" vertical="center" wrapText="1"/>
    </xf>
    <xf numFmtId="0" fontId="20" fillId="25" borderId="180" xfId="0" applyNumberFormat="1" applyFont="1" applyFill="1" applyBorder="1" applyAlignment="1" applyProtection="1">
      <alignment horizontal="center" vertical="center" wrapText="1"/>
    </xf>
    <xf numFmtId="0" fontId="20" fillId="25" borderId="181" xfId="0" applyNumberFormat="1" applyFont="1" applyFill="1" applyBorder="1" applyAlignment="1" applyProtection="1">
      <alignment horizontal="center" vertical="center" wrapText="1"/>
    </xf>
    <xf numFmtId="0" fontId="20" fillId="0" borderId="182" xfId="0" applyFont="1" applyBorder="1" applyAlignment="1" applyProtection="1">
      <alignment vertical="center" wrapText="1"/>
    </xf>
    <xf numFmtId="0" fontId="20" fillId="0" borderId="183" xfId="0" applyFont="1" applyBorder="1" applyProtection="1">
      <alignment vertical="center"/>
    </xf>
    <xf numFmtId="0" fontId="20" fillId="25" borderId="184" xfId="0" applyNumberFormat="1" applyFont="1" applyFill="1" applyBorder="1" applyAlignment="1" applyProtection="1">
      <alignment horizontal="center" vertical="center" wrapText="1"/>
    </xf>
    <xf numFmtId="0" fontId="20" fillId="25" borderId="185" xfId="0" applyNumberFormat="1" applyFont="1" applyFill="1" applyBorder="1" applyAlignment="1" applyProtection="1">
      <alignment horizontal="center" vertical="center" wrapText="1"/>
    </xf>
    <xf numFmtId="0" fontId="20" fillId="25" borderId="186" xfId="0" applyNumberFormat="1" applyFont="1" applyFill="1" applyBorder="1" applyAlignment="1" applyProtection="1">
      <alignment horizontal="center" vertical="center" wrapText="1"/>
    </xf>
    <xf numFmtId="0" fontId="20" fillId="25" borderId="187" xfId="0" applyNumberFormat="1" applyFont="1" applyFill="1" applyBorder="1" applyAlignment="1" applyProtection="1">
      <alignment horizontal="center" vertical="center" wrapText="1"/>
    </xf>
    <xf numFmtId="0" fontId="20" fillId="25" borderId="188" xfId="0" applyNumberFormat="1" applyFont="1" applyFill="1" applyBorder="1" applyAlignment="1" applyProtection="1">
      <alignment horizontal="center" vertical="center" wrapText="1"/>
    </xf>
    <xf numFmtId="176" fontId="20" fillId="0" borderId="0" xfId="0" applyNumberFormat="1" applyFont="1" applyBorder="1" applyProtection="1">
      <alignment vertical="center"/>
    </xf>
    <xf numFmtId="176" fontId="20" fillId="0" borderId="0" xfId="0" applyNumberFormat="1" applyFont="1" applyProtection="1">
      <alignment vertical="center"/>
    </xf>
    <xf numFmtId="0" fontId="20" fillId="25" borderId="189" xfId="0" applyNumberFormat="1" applyFont="1" applyFill="1" applyBorder="1" applyAlignment="1" applyProtection="1">
      <alignment horizontal="center" vertical="center" wrapText="1"/>
    </xf>
    <xf numFmtId="0" fontId="20" fillId="25" borderId="99" xfId="0" applyNumberFormat="1" applyFont="1" applyFill="1" applyBorder="1" applyAlignment="1" applyProtection="1">
      <alignment horizontal="center" vertical="center" wrapText="1"/>
    </xf>
    <xf numFmtId="0" fontId="20" fillId="25" borderId="59" xfId="0" applyNumberFormat="1" applyFont="1" applyFill="1" applyBorder="1" applyAlignment="1" applyProtection="1">
      <alignment horizontal="center" vertical="center" wrapText="1"/>
    </xf>
    <xf numFmtId="0" fontId="20" fillId="25" borderId="100" xfId="0" applyNumberFormat="1" applyFont="1" applyFill="1" applyBorder="1" applyAlignment="1" applyProtection="1">
      <alignment horizontal="center" vertical="center" wrapText="1"/>
    </xf>
    <xf numFmtId="0" fontId="20" fillId="30" borderId="150" xfId="0" applyFont="1" applyFill="1" applyBorder="1" applyAlignment="1" applyProtection="1">
      <alignment vertical="center" wrapText="1"/>
    </xf>
    <xf numFmtId="0" fontId="20" fillId="30" borderId="190" xfId="0" applyFont="1" applyFill="1" applyBorder="1" applyAlignment="1" applyProtection="1">
      <alignment vertical="center" wrapText="1"/>
    </xf>
    <xf numFmtId="0" fontId="20" fillId="30" borderId="191" xfId="0" applyFont="1" applyFill="1" applyBorder="1" applyAlignment="1" applyProtection="1">
      <alignment vertical="center" wrapText="1"/>
    </xf>
    <xf numFmtId="0" fontId="20" fillId="25" borderId="192" xfId="0" applyNumberFormat="1" applyFont="1" applyFill="1" applyBorder="1" applyAlignment="1" applyProtection="1">
      <alignment horizontal="center" vertical="center"/>
    </xf>
    <xf numFmtId="0" fontId="20" fillId="25" borderId="193" xfId="0" applyNumberFormat="1" applyFont="1" applyFill="1" applyBorder="1" applyAlignment="1" applyProtection="1">
      <alignment horizontal="center" vertical="center"/>
    </xf>
    <xf numFmtId="0" fontId="20" fillId="25" borderId="194" xfId="0" applyNumberFormat="1" applyFont="1" applyFill="1" applyBorder="1" applyAlignment="1" applyProtection="1">
      <alignment horizontal="center" vertical="center"/>
    </xf>
    <xf numFmtId="0" fontId="20" fillId="25" borderId="69" xfId="0" applyNumberFormat="1" applyFont="1" applyFill="1" applyBorder="1" applyAlignment="1" applyProtection="1">
      <alignment horizontal="center" vertical="center"/>
    </xf>
    <xf numFmtId="0" fontId="20" fillId="25" borderId="70" xfId="0" applyNumberFormat="1" applyFont="1" applyFill="1" applyBorder="1" applyAlignment="1" applyProtection="1">
      <alignment horizontal="center" vertical="center"/>
    </xf>
    <xf numFmtId="0" fontId="0" fillId="0" borderId="0" xfId="0" applyFill="1" applyBorder="1" applyProtection="1">
      <alignment vertical="center"/>
    </xf>
    <xf numFmtId="0" fontId="0" fillId="0" borderId="0" xfId="0" quotePrefix="1" applyFill="1" applyBorder="1" applyProtection="1">
      <alignment vertical="center"/>
    </xf>
    <xf numFmtId="0" fontId="0" fillId="0" borderId="0" xfId="0" applyProtection="1">
      <alignment vertical="center"/>
    </xf>
    <xf numFmtId="0" fontId="20" fillId="25" borderId="195" xfId="0" applyNumberFormat="1" applyFont="1" applyFill="1" applyBorder="1" applyAlignment="1" applyProtection="1">
      <alignment horizontal="center" vertical="center"/>
    </xf>
    <xf numFmtId="0" fontId="20" fillId="25" borderId="196" xfId="0" applyNumberFormat="1" applyFont="1" applyFill="1" applyBorder="1" applyAlignment="1" applyProtection="1">
      <alignment horizontal="center" vertical="center"/>
    </xf>
    <xf numFmtId="0" fontId="20" fillId="25" borderId="51" xfId="0" applyNumberFormat="1" applyFont="1" applyFill="1" applyBorder="1" applyAlignment="1" applyProtection="1">
      <alignment horizontal="center" vertical="center"/>
    </xf>
    <xf numFmtId="176" fontId="0" fillId="0" borderId="0" xfId="0" applyNumberFormat="1" applyBorder="1" applyProtection="1">
      <alignment vertical="center"/>
    </xf>
    <xf numFmtId="0" fontId="20" fillId="30" borderId="197" xfId="0" applyNumberFormat="1" applyFont="1" applyFill="1" applyBorder="1" applyAlignment="1" applyProtection="1">
      <alignment horizontal="center" vertical="center"/>
    </xf>
    <xf numFmtId="0" fontId="20" fillId="30" borderId="198" xfId="0" applyNumberFormat="1" applyFont="1" applyFill="1" applyBorder="1" applyAlignment="1" applyProtection="1">
      <alignment horizontal="center" vertical="center"/>
    </xf>
    <xf numFmtId="0" fontId="20" fillId="30" borderId="199" xfId="0" applyNumberFormat="1" applyFont="1" applyFill="1" applyBorder="1" applyAlignment="1" applyProtection="1">
      <alignment horizontal="center" vertical="center"/>
    </xf>
    <xf numFmtId="0" fontId="20" fillId="25" borderId="55" xfId="0" applyNumberFormat="1" applyFont="1" applyFill="1" applyBorder="1" applyAlignment="1" applyProtection="1">
      <alignment horizontal="center" vertical="center"/>
    </xf>
    <xf numFmtId="0" fontId="20" fillId="30" borderId="55" xfId="0" applyNumberFormat="1" applyFont="1" applyFill="1" applyBorder="1" applyAlignment="1" applyProtection="1">
      <alignment horizontal="center" vertical="center"/>
    </xf>
    <xf numFmtId="0" fontId="20" fillId="34" borderId="200" xfId="0" applyNumberFormat="1" applyFont="1" applyFill="1" applyBorder="1" applyAlignment="1" applyProtection="1">
      <alignment horizontal="center" vertical="center"/>
    </xf>
    <xf numFmtId="0" fontId="20" fillId="30" borderId="70" xfId="0" applyNumberFormat="1" applyFont="1" applyFill="1" applyBorder="1" applyAlignment="1" applyProtection="1">
      <alignment horizontal="center" vertical="center"/>
    </xf>
    <xf numFmtId="0" fontId="20" fillId="34" borderId="196" xfId="0" applyNumberFormat="1" applyFont="1" applyFill="1" applyBorder="1" applyAlignment="1" applyProtection="1">
      <alignment horizontal="center" vertical="center"/>
    </xf>
    <xf numFmtId="0" fontId="20" fillId="30" borderId="189" xfId="0" applyNumberFormat="1" applyFont="1" applyFill="1" applyBorder="1" applyAlignment="1" applyProtection="1">
      <alignment horizontal="center" vertical="center" wrapText="1"/>
    </xf>
    <xf numFmtId="0" fontId="20" fillId="30" borderId="51" xfId="0" applyNumberFormat="1" applyFont="1" applyFill="1" applyBorder="1" applyAlignment="1" applyProtection="1">
      <alignment horizontal="center" vertical="center"/>
    </xf>
    <xf numFmtId="0" fontId="20" fillId="30" borderId="36" xfId="0" applyNumberFormat="1" applyFont="1" applyFill="1" applyBorder="1" applyAlignment="1" applyProtection="1">
      <alignment horizontal="center" vertical="center"/>
    </xf>
    <xf numFmtId="0" fontId="20" fillId="30" borderId="37" xfId="0" applyNumberFormat="1" applyFont="1" applyFill="1" applyBorder="1" applyAlignment="1" applyProtection="1">
      <alignment horizontal="center" vertical="center"/>
    </xf>
    <xf numFmtId="0" fontId="20" fillId="30" borderId="196" xfId="0" applyNumberFormat="1" applyFont="1" applyFill="1" applyBorder="1" applyAlignment="1" applyProtection="1">
      <alignment horizontal="center" vertical="center"/>
    </xf>
    <xf numFmtId="0" fontId="20" fillId="30" borderId="176" xfId="0" applyFont="1" applyFill="1" applyBorder="1" applyProtection="1">
      <alignment vertical="center"/>
    </xf>
    <xf numFmtId="0" fontId="20" fillId="30" borderId="12" xfId="0" applyFont="1" applyFill="1" applyBorder="1" applyAlignment="1" applyProtection="1">
      <alignment vertical="center" wrapText="1"/>
    </xf>
    <xf numFmtId="0" fontId="20" fillId="30" borderId="13" xfId="0" applyFont="1" applyFill="1" applyBorder="1" applyAlignment="1" applyProtection="1">
      <alignment vertical="center" wrapText="1"/>
    </xf>
    <xf numFmtId="0" fontId="20" fillId="30" borderId="201" xfId="0" applyNumberFormat="1" applyFont="1" applyFill="1" applyBorder="1" applyAlignment="1" applyProtection="1">
      <alignment horizontal="center" vertical="center"/>
    </xf>
    <xf numFmtId="0" fontId="20" fillId="30" borderId="193" xfId="0" applyNumberFormat="1" applyFont="1" applyFill="1" applyBorder="1" applyAlignment="1" applyProtection="1">
      <alignment horizontal="center" vertical="center"/>
    </xf>
    <xf numFmtId="0" fontId="20" fillId="30" borderId="194" xfId="0" applyNumberFormat="1" applyFont="1" applyFill="1" applyBorder="1" applyAlignment="1" applyProtection="1">
      <alignment horizontal="center" vertical="center"/>
    </xf>
    <xf numFmtId="0" fontId="20" fillId="30" borderId="69" xfId="0" applyNumberFormat="1" applyFont="1" applyFill="1" applyBorder="1" applyAlignment="1" applyProtection="1">
      <alignment horizontal="center" vertical="center"/>
    </xf>
    <xf numFmtId="0" fontId="20" fillId="25" borderId="58" xfId="0" applyFont="1" applyFill="1" applyBorder="1" applyAlignment="1" applyProtection="1">
      <alignment vertical="center" wrapText="1"/>
    </xf>
    <xf numFmtId="0" fontId="20" fillId="35" borderId="150" xfId="0" applyFont="1" applyFill="1" applyBorder="1" applyAlignment="1" applyProtection="1">
      <alignment vertical="center" wrapText="1"/>
    </xf>
    <xf numFmtId="0" fontId="20" fillId="35" borderId="12" xfId="0" applyFont="1" applyFill="1" applyBorder="1" applyAlignment="1" applyProtection="1">
      <alignment vertical="center" wrapText="1"/>
    </xf>
    <xf numFmtId="0" fontId="20" fillId="35" borderId="13" xfId="0" applyFont="1" applyFill="1" applyBorder="1" applyAlignment="1" applyProtection="1">
      <alignment vertical="center" wrapText="1"/>
    </xf>
    <xf numFmtId="0" fontId="20" fillId="36" borderId="194" xfId="0" applyNumberFormat="1" applyFont="1" applyFill="1" applyBorder="1" applyAlignment="1" applyProtection="1">
      <alignment horizontal="center" vertical="center"/>
    </xf>
    <xf numFmtId="0" fontId="20" fillId="0" borderId="0" xfId="0" applyFont="1" applyAlignment="1" applyProtection="1">
      <alignment vertical="center"/>
    </xf>
    <xf numFmtId="0" fontId="20" fillId="30" borderId="202" xfId="0" applyNumberFormat="1" applyFont="1" applyFill="1" applyBorder="1" applyAlignment="1" applyProtection="1">
      <alignment horizontal="center" vertical="center"/>
    </xf>
    <xf numFmtId="0" fontId="20" fillId="25" borderId="201" xfId="0" applyNumberFormat="1" applyFont="1" applyFill="1" applyBorder="1" applyAlignment="1" applyProtection="1">
      <alignment horizontal="center" vertical="center"/>
    </xf>
    <xf numFmtId="0" fontId="20" fillId="25" borderId="203" xfId="0" applyNumberFormat="1" applyFont="1" applyFill="1" applyBorder="1" applyAlignment="1" applyProtection="1">
      <alignment horizontal="center" vertical="center"/>
    </xf>
    <xf numFmtId="0" fontId="20" fillId="25" borderId="204" xfId="0" applyNumberFormat="1" applyFont="1" applyFill="1" applyBorder="1" applyAlignment="1" applyProtection="1">
      <alignment horizontal="center" vertical="center"/>
    </xf>
    <xf numFmtId="0" fontId="20" fillId="25" borderId="205" xfId="0" applyNumberFormat="1" applyFont="1" applyFill="1" applyBorder="1" applyAlignment="1" applyProtection="1">
      <alignment horizontal="center" vertical="center"/>
    </xf>
    <xf numFmtId="0" fontId="20" fillId="25" borderId="89" xfId="0" applyNumberFormat="1" applyFont="1" applyFill="1" applyBorder="1" applyAlignment="1" applyProtection="1">
      <alignment horizontal="center" vertical="center"/>
    </xf>
    <xf numFmtId="0" fontId="20" fillId="25" borderId="136" xfId="0" applyNumberFormat="1" applyFont="1" applyFill="1" applyBorder="1" applyAlignment="1" applyProtection="1">
      <alignment horizontal="center" vertical="center"/>
    </xf>
    <xf numFmtId="0" fontId="20" fillId="25" borderId="206" xfId="0" applyFont="1" applyFill="1" applyBorder="1" applyProtection="1">
      <alignment vertical="center"/>
    </xf>
    <xf numFmtId="0" fontId="20" fillId="25" borderId="179" xfId="0" applyNumberFormat="1" applyFont="1" applyFill="1" applyBorder="1" applyAlignment="1" applyProtection="1">
      <alignment horizontal="center" vertical="center"/>
    </xf>
    <xf numFmtId="0" fontId="20" fillId="25" borderId="98" xfId="0" applyNumberFormat="1" applyFont="1" applyFill="1" applyBorder="1" applyAlignment="1" applyProtection="1">
      <alignment horizontal="center" vertical="center"/>
    </xf>
    <xf numFmtId="0" fontId="20" fillId="25" borderId="98" xfId="0" applyFont="1" applyFill="1" applyBorder="1" applyProtection="1">
      <alignment vertical="center"/>
    </xf>
    <xf numFmtId="0" fontId="20" fillId="25" borderId="58" xfId="0" applyFont="1" applyFill="1" applyBorder="1" applyProtection="1">
      <alignment vertical="center"/>
    </xf>
    <xf numFmtId="0" fontId="20" fillId="35" borderId="190" xfId="0" applyFont="1" applyFill="1" applyBorder="1" applyAlignment="1" applyProtection="1">
      <alignment vertical="center" wrapText="1"/>
    </xf>
    <xf numFmtId="0" fontId="20" fillId="35" borderId="191" xfId="0" applyFont="1" applyFill="1" applyBorder="1" applyAlignment="1" applyProtection="1">
      <alignment vertical="center" wrapText="1"/>
    </xf>
    <xf numFmtId="0" fontId="20" fillId="30" borderId="179" xfId="0" applyNumberFormat="1" applyFont="1" applyFill="1" applyBorder="1" applyAlignment="1" applyProtection="1">
      <alignment horizontal="center" vertical="center"/>
    </xf>
    <xf numFmtId="0" fontId="20" fillId="30" borderId="98" xfId="0" applyNumberFormat="1" applyFont="1" applyFill="1" applyBorder="1" applyAlignment="1" applyProtection="1">
      <alignment horizontal="center" vertical="center"/>
    </xf>
    <xf numFmtId="0" fontId="20" fillId="30" borderId="98" xfId="0" applyFont="1" applyFill="1" applyBorder="1" applyProtection="1">
      <alignment vertical="center"/>
    </xf>
    <xf numFmtId="0" fontId="37" fillId="0" borderId="0" xfId="0" applyFont="1" applyFill="1" applyBorder="1" applyProtection="1">
      <alignment vertical="center"/>
    </xf>
    <xf numFmtId="0" fontId="37" fillId="0" borderId="0" xfId="0" quotePrefix="1" applyFont="1" applyFill="1" applyBorder="1" applyProtection="1">
      <alignment vertical="center"/>
    </xf>
    <xf numFmtId="0" fontId="20" fillId="30" borderId="150" xfId="0" applyFont="1" applyFill="1" applyBorder="1" applyAlignment="1" applyProtection="1">
      <alignment horizontal="center" vertical="center" wrapText="1"/>
    </xf>
    <xf numFmtId="0" fontId="20" fillId="30" borderId="12" xfId="0" applyFont="1" applyFill="1" applyBorder="1" applyAlignment="1" applyProtection="1">
      <alignment horizontal="center" vertical="center" wrapText="1"/>
    </xf>
    <xf numFmtId="0" fontId="20" fillId="30" borderId="13" xfId="0" applyFont="1" applyFill="1" applyBorder="1" applyAlignment="1" applyProtection="1">
      <alignment horizontal="center" vertical="center" wrapText="1"/>
    </xf>
    <xf numFmtId="0" fontId="20" fillId="30" borderId="15" xfId="0" applyFont="1" applyFill="1" applyBorder="1" applyAlignment="1" applyProtection="1">
      <alignment horizontal="center" vertical="center" wrapText="1"/>
    </xf>
    <xf numFmtId="0" fontId="20" fillId="30" borderId="16" xfId="0" applyFont="1" applyFill="1" applyBorder="1" applyAlignment="1" applyProtection="1">
      <alignment horizontal="center" vertical="center" wrapText="1"/>
    </xf>
    <xf numFmtId="0" fontId="20" fillId="30" borderId="85" xfId="0" applyFont="1" applyFill="1" applyBorder="1" applyAlignment="1" applyProtection="1">
      <alignment horizontal="center" vertical="center" wrapText="1"/>
    </xf>
    <xf numFmtId="0" fontId="20" fillId="25" borderId="179" xfId="0" applyFont="1" applyFill="1" applyBorder="1" applyProtection="1">
      <alignment vertical="center"/>
    </xf>
    <xf numFmtId="49" fontId="20" fillId="25" borderId="98" xfId="0" applyNumberFormat="1" applyFont="1" applyFill="1" applyBorder="1" applyProtection="1">
      <alignment vertical="center"/>
    </xf>
    <xf numFmtId="0" fontId="20" fillId="30" borderId="179" xfId="0" applyFont="1" applyFill="1" applyBorder="1" applyProtection="1">
      <alignment vertical="center"/>
    </xf>
    <xf numFmtId="49" fontId="20" fillId="30" borderId="98" xfId="0" applyNumberFormat="1" applyFont="1" applyFill="1" applyBorder="1" applyProtection="1">
      <alignment vertical="center"/>
    </xf>
    <xf numFmtId="0" fontId="0" fillId="37" borderId="0" xfId="0" applyFill="1" applyBorder="1" applyProtection="1">
      <alignment vertical="center"/>
    </xf>
    <xf numFmtId="0" fontId="22" fillId="0" borderId="0" xfId="0" applyFont="1" applyFill="1" applyBorder="1" applyAlignment="1" applyProtection="1">
      <alignment vertical="center"/>
    </xf>
    <xf numFmtId="0" fontId="22" fillId="0" borderId="0" xfId="0" applyFont="1" applyFill="1" applyBorder="1" applyProtection="1">
      <alignment vertical="center"/>
    </xf>
    <xf numFmtId="176" fontId="0" fillId="37" borderId="0" xfId="0" applyNumberFormat="1" applyFill="1" applyBorder="1" applyProtection="1">
      <alignment vertical="center"/>
    </xf>
    <xf numFmtId="176" fontId="37" fillId="0" borderId="0" xfId="0" applyNumberFormat="1" applyFont="1" applyBorder="1" applyProtection="1">
      <alignment vertical="center"/>
    </xf>
    <xf numFmtId="0" fontId="0" fillId="0" borderId="10" xfId="0" applyBorder="1">
      <alignment vertical="center"/>
    </xf>
    <xf numFmtId="0" fontId="0" fillId="0" borderId="11" xfId="0" applyBorder="1">
      <alignment vertical="center"/>
    </xf>
    <xf numFmtId="0" fontId="0" fillId="0" borderId="27" xfId="0" applyBorder="1">
      <alignment vertical="center"/>
    </xf>
    <xf numFmtId="0" fontId="0" fillId="0" borderId="10" xfId="0" applyFill="1" applyBorder="1">
      <alignment vertical="center"/>
    </xf>
    <xf numFmtId="0" fontId="0" fillId="0" borderId="27" xfId="0" applyFill="1" applyBorder="1">
      <alignment vertical="center"/>
    </xf>
    <xf numFmtId="0" fontId="0" fillId="30" borderId="10" xfId="0" applyFill="1" applyBorder="1">
      <alignment vertical="center"/>
    </xf>
    <xf numFmtId="0" fontId="0" fillId="30" borderId="11" xfId="0" applyFill="1" applyBorder="1">
      <alignment vertical="center"/>
    </xf>
    <xf numFmtId="0" fontId="0" fillId="30" borderId="27" xfId="0" applyFill="1" applyBorder="1">
      <alignment vertical="center"/>
    </xf>
    <xf numFmtId="0" fontId="0" fillId="0" borderId="15" xfId="0" applyBorder="1">
      <alignment vertical="center"/>
    </xf>
    <xf numFmtId="0" fontId="0" fillId="0" borderId="16" xfId="0" applyBorder="1">
      <alignment vertical="center"/>
    </xf>
    <xf numFmtId="0" fontId="0" fillId="0" borderId="85" xfId="0" applyBorder="1">
      <alignment vertical="center"/>
    </xf>
    <xf numFmtId="0" fontId="0" fillId="30" borderId="15" xfId="0" applyFill="1" applyBorder="1">
      <alignment vertical="center"/>
    </xf>
    <xf numFmtId="0" fontId="0" fillId="30" borderId="16" xfId="0" applyFill="1" applyBorder="1">
      <alignment vertical="center"/>
    </xf>
    <xf numFmtId="0" fontId="0" fillId="30" borderId="42" xfId="0" applyFill="1" applyBorder="1">
      <alignment vertical="center"/>
    </xf>
    <xf numFmtId="0" fontId="0" fillId="35" borderId="10" xfId="0" applyFill="1" applyBorder="1">
      <alignment vertical="center"/>
    </xf>
    <xf numFmtId="0" fontId="0" fillId="35" borderId="11" xfId="0" applyFill="1" applyBorder="1">
      <alignment vertical="center"/>
    </xf>
    <xf numFmtId="0" fontId="0" fillId="35" borderId="27" xfId="0" applyFill="1" applyBorder="1">
      <alignment vertical="center"/>
    </xf>
    <xf numFmtId="0" fontId="0" fillId="0" borderId="11" xfId="0" applyFill="1" applyBorder="1">
      <alignment vertical="center"/>
    </xf>
    <xf numFmtId="0" fontId="0" fillId="33" borderId="0" xfId="0" applyFill="1">
      <alignment vertical="center"/>
    </xf>
    <xf numFmtId="0" fontId="0" fillId="30" borderId="85" xfId="0" applyFill="1" applyBorder="1">
      <alignment vertical="center"/>
    </xf>
    <xf numFmtId="0" fontId="0" fillId="35" borderId="15" xfId="0" applyFill="1" applyBorder="1">
      <alignment vertical="center"/>
    </xf>
    <xf numFmtId="0" fontId="0" fillId="35" borderId="16" xfId="0" applyFill="1" applyBorder="1">
      <alignment vertical="center"/>
    </xf>
    <xf numFmtId="0" fontId="0" fillId="35" borderId="85" xfId="0" applyFill="1" applyBorder="1">
      <alignment vertical="center"/>
    </xf>
    <xf numFmtId="0" fontId="0" fillId="0" borderId="16" xfId="0" applyFill="1" applyBorder="1">
      <alignment vertical="center"/>
    </xf>
    <xf numFmtId="0" fontId="0" fillId="0" borderId="85" xfId="0" applyFill="1" applyBorder="1">
      <alignment vertical="center"/>
    </xf>
    <xf numFmtId="0" fontId="0" fillId="33" borderId="0" xfId="0" applyFill="1" applyBorder="1">
      <alignment vertical="center"/>
    </xf>
    <xf numFmtId="0" fontId="0" fillId="30" borderId="28" xfId="0" applyFill="1" applyBorder="1">
      <alignment vertical="center"/>
    </xf>
    <xf numFmtId="0" fontId="0" fillId="0" borderId="28" xfId="0" applyBorder="1">
      <alignment vertical="center"/>
    </xf>
    <xf numFmtId="0" fontId="0" fillId="30" borderId="28" xfId="0" applyFont="1" applyFill="1" applyBorder="1" applyAlignment="1">
      <alignment horizontal="left" vertical="center"/>
    </xf>
    <xf numFmtId="0" fontId="0" fillId="30" borderId="27"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lignment vertical="center"/>
    </xf>
    <xf numFmtId="0" fontId="0" fillId="30" borderId="15" xfId="0" applyFont="1" applyFill="1" applyBorder="1" applyAlignment="1">
      <alignment horizontal="left" vertical="center"/>
    </xf>
    <xf numFmtId="0" fontId="0" fillId="30" borderId="85" xfId="0" applyFont="1" applyFill="1" applyBorder="1" applyAlignment="1">
      <alignment vertical="center"/>
    </xf>
    <xf numFmtId="0" fontId="0" fillId="0" borderId="28" xfId="0" applyFont="1" applyFill="1" applyBorder="1" applyAlignment="1">
      <alignment horizontal="left" vertical="center"/>
    </xf>
    <xf numFmtId="0" fontId="20" fillId="0" borderId="0" xfId="0" applyFont="1" applyFill="1" applyBorder="1" applyAlignment="1">
      <alignment horizontal="left" vertical="center"/>
    </xf>
    <xf numFmtId="0" fontId="0" fillId="0" borderId="15" xfId="0" applyFill="1" applyBorder="1">
      <alignment vertical="center"/>
    </xf>
    <xf numFmtId="0" fontId="0" fillId="30" borderId="0" xfId="0" applyFill="1" applyBorder="1">
      <alignment vertical="center"/>
    </xf>
    <xf numFmtId="0" fontId="0" fillId="0" borderId="28" xfId="0" applyFill="1" applyBorder="1">
      <alignment vertical="center"/>
    </xf>
    <xf numFmtId="0" fontId="0" fillId="0" borderId="42" xfId="0" applyFill="1" applyBorder="1">
      <alignment vertical="center"/>
    </xf>
    <xf numFmtId="0" fontId="0" fillId="0" borderId="11" xfId="0" applyFont="1" applyFill="1" applyBorder="1" applyAlignment="1">
      <alignment horizontal="center" vertical="center"/>
    </xf>
    <xf numFmtId="0" fontId="0" fillId="0" borderId="27" xfId="0" applyFont="1" applyFill="1" applyBorder="1" applyAlignment="1">
      <alignment horizontal="center" vertical="center"/>
    </xf>
    <xf numFmtId="0" fontId="20"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0" xfId="0" applyFont="1" applyFill="1" applyBorder="1" applyAlignment="1">
      <alignment horizontal="center" vertical="center"/>
    </xf>
    <xf numFmtId="0" fontId="0" fillId="30" borderId="11" xfId="0" applyFont="1" applyFill="1" applyBorder="1" applyAlignment="1">
      <alignment horizontal="center" vertical="center"/>
    </xf>
    <xf numFmtId="0" fontId="0" fillId="30" borderId="27" xfId="0" applyFont="1" applyFill="1" applyBorder="1" applyAlignment="1">
      <alignment horizontal="center" vertical="center"/>
    </xf>
    <xf numFmtId="0" fontId="0" fillId="0" borderId="0" xfId="0" applyBorder="1">
      <alignment vertical="center"/>
    </xf>
    <xf numFmtId="0" fontId="30" fillId="29" borderId="28" xfId="0" applyFont="1" applyFill="1" applyBorder="1" applyAlignment="1">
      <alignment horizontal="center" vertical="center" shrinkToFit="1"/>
    </xf>
    <xf numFmtId="0" fontId="30" fillId="29" borderId="29" xfId="0" applyFont="1" applyFill="1" applyBorder="1" applyAlignment="1">
      <alignment horizontal="center" vertical="center" shrinkToFit="1"/>
    </xf>
    <xf numFmtId="0" fontId="30" fillId="29" borderId="30" xfId="0" applyFont="1" applyFill="1" applyBorder="1" applyAlignment="1">
      <alignment horizontal="center" vertical="center" shrinkToFit="1"/>
    </xf>
    <xf numFmtId="0" fontId="0" fillId="38" borderId="0" xfId="0" applyFill="1">
      <alignment vertical="center"/>
    </xf>
    <xf numFmtId="0" fontId="0" fillId="38" borderId="0" xfId="0" quotePrefix="1" applyFill="1">
      <alignment vertical="center"/>
    </xf>
    <xf numFmtId="0" fontId="30" fillId="30" borderId="43" xfId="0" applyFont="1" applyFill="1" applyBorder="1" applyAlignment="1">
      <alignment horizontal="center" vertical="center" textRotation="255" shrinkToFit="1"/>
    </xf>
    <xf numFmtId="0" fontId="30" fillId="30" borderId="44" xfId="0" applyFont="1" applyFill="1" applyBorder="1" applyAlignment="1">
      <alignment horizontal="center" vertical="center" textRotation="255" shrinkToFit="1"/>
    </xf>
    <xf numFmtId="0" fontId="30" fillId="30" borderId="45" xfId="0" applyFont="1" applyFill="1" applyBorder="1" applyAlignment="1">
      <alignment horizontal="center" vertical="center" textRotation="255" shrinkToFit="1"/>
    </xf>
    <xf numFmtId="0" fontId="0" fillId="38" borderId="10" xfId="0" applyFill="1" applyBorder="1">
      <alignment vertical="center"/>
    </xf>
    <xf numFmtId="0" fontId="0" fillId="38" borderId="11" xfId="0" applyFill="1" applyBorder="1">
      <alignment vertical="center"/>
    </xf>
    <xf numFmtId="0" fontId="30" fillId="30" borderId="54" xfId="0" applyFont="1" applyFill="1" applyBorder="1" applyAlignment="1">
      <alignment horizontal="center" vertical="center" textRotation="255" wrapText="1" shrinkToFit="1"/>
    </xf>
    <xf numFmtId="0" fontId="30" fillId="30" borderId="55" xfId="0" applyFont="1" applyFill="1" applyBorder="1" applyAlignment="1">
      <alignment horizontal="center" vertical="center" textRotation="255" wrapText="1" shrinkToFit="1"/>
    </xf>
    <xf numFmtId="0" fontId="30" fillId="30" borderId="56" xfId="0" applyFont="1" applyFill="1" applyBorder="1" applyAlignment="1">
      <alignment horizontal="center" vertical="center" textRotation="255" wrapText="1" shrinkToFit="1"/>
    </xf>
    <xf numFmtId="0" fontId="30" fillId="30" borderId="54" xfId="0" applyFont="1" applyFill="1" applyBorder="1" applyAlignment="1">
      <alignment horizontal="center" vertical="center" textRotation="255" shrinkToFit="1"/>
    </xf>
    <xf numFmtId="0" fontId="30" fillId="30" borderId="55" xfId="0" applyFont="1" applyFill="1" applyBorder="1" applyAlignment="1">
      <alignment horizontal="center" vertical="center" textRotation="255" shrinkToFit="1"/>
    </xf>
    <xf numFmtId="0" fontId="30" fillId="30" borderId="56" xfId="0" applyFont="1" applyFill="1" applyBorder="1" applyAlignment="1">
      <alignment horizontal="center" vertical="center" textRotation="255" shrinkToFit="1"/>
    </xf>
    <xf numFmtId="0" fontId="30" fillId="29" borderId="62" xfId="0" applyFont="1" applyFill="1" applyBorder="1" applyAlignment="1">
      <alignment horizontal="center" vertical="center" wrapText="1" shrinkToFit="1"/>
    </xf>
    <xf numFmtId="0" fontId="30" fillId="29" borderId="63" xfId="0" applyFont="1" applyFill="1" applyBorder="1" applyAlignment="1">
      <alignment horizontal="center" vertical="center" wrapText="1" shrinkToFit="1"/>
    </xf>
    <xf numFmtId="0" fontId="30" fillId="29" borderId="64" xfId="0" applyFont="1" applyFill="1" applyBorder="1" applyAlignment="1">
      <alignment horizontal="center" vertical="center" wrapText="1" shrinkToFit="1"/>
    </xf>
    <xf numFmtId="0" fontId="30" fillId="29" borderId="54" xfId="0" applyFont="1" applyFill="1" applyBorder="1" applyAlignment="1">
      <alignment horizontal="center" vertical="center" wrapText="1" shrinkToFit="1"/>
    </xf>
    <xf numFmtId="0" fontId="30" fillId="29" borderId="55" xfId="0" applyFont="1" applyFill="1" applyBorder="1" applyAlignment="1">
      <alignment horizontal="center" vertical="center" wrapText="1" shrinkToFit="1"/>
    </xf>
    <xf numFmtId="0" fontId="30" fillId="29" borderId="56" xfId="0" applyFont="1" applyFill="1" applyBorder="1" applyAlignment="1">
      <alignment horizontal="center" vertical="center" wrapText="1" shrinkToFit="1"/>
    </xf>
    <xf numFmtId="0" fontId="30" fillId="29" borderId="54" xfId="0" applyFont="1" applyFill="1" applyBorder="1" applyAlignment="1">
      <alignment horizontal="center" vertical="center" wrapText="1"/>
    </xf>
    <xf numFmtId="0" fontId="30" fillId="29" borderId="55" xfId="0" applyFont="1" applyFill="1" applyBorder="1" applyAlignment="1">
      <alignment horizontal="center" vertical="center" wrapText="1"/>
    </xf>
    <xf numFmtId="0" fontId="30" fillId="29" borderId="56" xfId="0" applyFont="1" applyFill="1" applyBorder="1" applyAlignment="1">
      <alignment horizontal="center" vertical="center" wrapText="1"/>
    </xf>
    <xf numFmtId="0" fontId="30" fillId="29" borderId="62" xfId="0" applyFont="1" applyFill="1" applyBorder="1" applyAlignment="1">
      <alignment horizontal="center" vertical="center" wrapText="1"/>
    </xf>
    <xf numFmtId="0" fontId="30" fillId="29" borderId="86" xfId="0" applyFont="1" applyFill="1" applyBorder="1" applyAlignment="1">
      <alignment vertical="center" wrapText="1"/>
    </xf>
    <xf numFmtId="0" fontId="30" fillId="29" borderId="87" xfId="0" applyFont="1" applyFill="1" applyBorder="1" applyAlignment="1">
      <alignment horizontal="center" vertical="center" wrapText="1"/>
    </xf>
    <xf numFmtId="0" fontId="30" fillId="29" borderId="88" xfId="0" applyFont="1" applyFill="1" applyBorder="1" applyAlignment="1">
      <alignment horizontal="center" vertical="center" wrapText="1"/>
    </xf>
    <xf numFmtId="0" fontId="30" fillId="29" borderId="67" xfId="0" applyFont="1" applyFill="1" applyBorder="1" applyAlignment="1">
      <alignment horizontal="center" vertical="center" wrapText="1"/>
    </xf>
    <xf numFmtId="0" fontId="30" fillId="29" borderId="28" xfId="0" applyFont="1" applyFill="1" applyBorder="1" applyAlignment="1">
      <alignment horizontal="center" vertical="center" wrapText="1"/>
    </xf>
    <xf numFmtId="0" fontId="30" fillId="29" borderId="90" xfId="0" applyFont="1" applyFill="1" applyBorder="1" applyAlignment="1">
      <alignment horizontal="center" vertical="center" wrapText="1"/>
    </xf>
    <xf numFmtId="0" fontId="30" fillId="29" borderId="24" xfId="0" applyFont="1" applyFill="1" applyBorder="1" applyAlignment="1">
      <alignment horizontal="center" vertical="center" wrapText="1"/>
    </xf>
    <xf numFmtId="0" fontId="30" fillId="29" borderId="207" xfId="0" applyFont="1" applyFill="1" applyBorder="1" applyAlignment="1">
      <alignment horizontal="center" vertical="center" wrapText="1"/>
    </xf>
    <xf numFmtId="0" fontId="30" fillId="29" borderId="75" xfId="0" applyFont="1" applyFill="1" applyBorder="1" applyAlignment="1">
      <alignment horizontal="center" vertical="center" wrapText="1"/>
    </xf>
    <xf numFmtId="0" fontId="30" fillId="29" borderId="208" xfId="0" applyFont="1" applyFill="1" applyBorder="1" applyAlignment="1">
      <alignment horizontal="center" vertical="center" wrapText="1"/>
    </xf>
    <xf numFmtId="0" fontId="30" fillId="29" borderId="71" xfId="0" applyFont="1" applyFill="1" applyBorder="1" applyAlignment="1">
      <alignment horizontal="center" vertical="center" wrapText="1"/>
    </xf>
    <xf numFmtId="0" fontId="30" fillId="29" borderId="209" xfId="0" applyFont="1" applyFill="1" applyBorder="1" applyAlignment="1">
      <alignment horizontal="center" vertical="center" wrapText="1"/>
    </xf>
    <xf numFmtId="0" fontId="30" fillId="29" borderId="207" xfId="0" applyFont="1" applyFill="1" applyBorder="1" applyAlignment="1">
      <alignment vertical="center" wrapText="1"/>
    </xf>
    <xf numFmtId="0" fontId="30" fillId="29" borderId="210" xfId="0" applyFont="1" applyFill="1" applyBorder="1" applyAlignment="1">
      <alignment horizontal="center" vertical="center" wrapText="1"/>
    </xf>
    <xf numFmtId="0" fontId="30" fillId="29" borderId="108" xfId="0" applyFont="1" applyFill="1" applyBorder="1" applyAlignment="1">
      <alignment horizontal="center" vertical="center" wrapText="1"/>
    </xf>
    <xf numFmtId="0" fontId="0" fillId="0" borderId="42" xfId="0" applyBorder="1">
      <alignment vertical="center"/>
    </xf>
    <xf numFmtId="0" fontId="30" fillId="29" borderId="41" xfId="0" applyFont="1" applyFill="1" applyBorder="1" applyAlignment="1">
      <alignment horizontal="center" vertical="center" wrapText="1"/>
    </xf>
    <xf numFmtId="0" fontId="30" fillId="29" borderId="10" xfId="0" applyFont="1" applyFill="1" applyBorder="1" applyAlignment="1">
      <alignment horizontal="center" vertical="center" wrapText="1"/>
    </xf>
    <xf numFmtId="0" fontId="30" fillId="29" borderId="11" xfId="0" applyFont="1" applyFill="1" applyBorder="1" applyAlignment="1">
      <alignment horizontal="center" vertical="center" wrapText="1"/>
    </xf>
    <xf numFmtId="0" fontId="30" fillId="29" borderId="27" xfId="0" applyFont="1" applyFill="1" applyBorder="1" applyAlignment="1">
      <alignment horizontal="center" vertical="center" wrapText="1"/>
    </xf>
    <xf numFmtId="0" fontId="30" fillId="29" borderId="0" xfId="0" applyFont="1" applyFill="1" applyBorder="1" applyAlignment="1">
      <alignment horizontal="center" vertical="center" wrapText="1"/>
    </xf>
    <xf numFmtId="0" fontId="30" fillId="29" borderId="42" xfId="0" applyFont="1" applyFill="1" applyBorder="1" applyAlignment="1">
      <alignment horizontal="center" vertical="center" wrapText="1"/>
    </xf>
    <xf numFmtId="0" fontId="30" fillId="29" borderId="15" xfId="0" applyFont="1" applyFill="1" applyBorder="1" applyAlignment="1">
      <alignment horizontal="center" vertical="center" wrapText="1"/>
    </xf>
    <xf numFmtId="0" fontId="30" fillId="29" borderId="16" xfId="0" applyFont="1" applyFill="1" applyBorder="1" applyAlignment="1">
      <alignment horizontal="center" vertical="center" wrapText="1"/>
    </xf>
    <xf numFmtId="0" fontId="30" fillId="29" borderId="85" xfId="0" applyFont="1" applyFill="1" applyBorder="1" applyAlignment="1">
      <alignment horizontal="center" vertical="center" wrapText="1"/>
    </xf>
    <xf numFmtId="0" fontId="30" fillId="29" borderId="52" xfId="0" applyFont="1" applyFill="1" applyBorder="1" applyAlignment="1">
      <alignment horizontal="center" vertical="center" wrapText="1"/>
    </xf>
    <xf numFmtId="0" fontId="30" fillId="29" borderId="113" xfId="0" applyFont="1" applyFill="1" applyBorder="1" applyAlignment="1">
      <alignment horizontal="center" vertical="center" wrapText="1"/>
    </xf>
    <xf numFmtId="0" fontId="30" fillId="29" borderId="211" xfId="0" applyFont="1" applyFill="1" applyBorder="1" applyAlignment="1">
      <alignment vertical="center" wrapText="1"/>
    </xf>
    <xf numFmtId="0" fontId="30" fillId="29" borderId="114" xfId="0" applyFont="1" applyFill="1" applyBorder="1" applyAlignment="1">
      <alignment horizontal="center" vertical="center" wrapText="1"/>
    </xf>
    <xf numFmtId="0" fontId="30" fillId="29" borderId="115" xfId="0" applyFont="1" applyFill="1" applyBorder="1" applyAlignment="1">
      <alignment horizontal="center" vertical="center" wrapText="1"/>
    </xf>
    <xf numFmtId="0" fontId="30" fillId="29" borderId="54" xfId="0" applyFont="1" applyFill="1" applyBorder="1" applyAlignment="1">
      <alignment horizontal="left" vertical="center" wrapText="1"/>
    </xf>
    <xf numFmtId="0" fontId="30" fillId="29" borderId="55" xfId="0" applyFont="1" applyFill="1" applyBorder="1" applyAlignment="1">
      <alignment horizontal="left" vertical="center" wrapText="1"/>
    </xf>
    <xf numFmtId="0" fontId="30" fillId="29" borderId="56" xfId="0" applyFont="1" applyFill="1" applyBorder="1" applyAlignment="1">
      <alignment horizontal="left" vertical="center" wrapText="1"/>
    </xf>
    <xf numFmtId="0" fontId="20" fillId="30" borderId="137" xfId="0" applyFont="1" applyFill="1" applyBorder="1" applyAlignment="1">
      <alignment horizontal="center" vertical="center" wrapText="1"/>
    </xf>
    <xf numFmtId="0" fontId="20" fillId="30" borderId="138" xfId="0" applyFont="1" applyFill="1" applyBorder="1" applyAlignment="1">
      <alignment horizontal="center" vertical="center" wrapText="1"/>
    </xf>
    <xf numFmtId="0" fontId="20" fillId="30" borderId="139" xfId="0" applyFont="1" applyFill="1" applyBorder="1" applyAlignment="1">
      <alignment horizontal="center" vertical="center" wrapText="1"/>
    </xf>
    <xf numFmtId="0" fontId="0" fillId="0" borderId="22" xfId="0" applyBorder="1">
      <alignment vertical="center"/>
    </xf>
    <xf numFmtId="0" fontId="0" fillId="0" borderId="22" xfId="0" applyBorder="1" applyAlignment="1">
      <alignment vertical="center" textRotation="255"/>
    </xf>
    <xf numFmtId="0" fontId="0" fillId="39" borderId="0" xfId="0" applyFill="1">
      <alignment vertical="center"/>
    </xf>
    <xf numFmtId="0" fontId="0" fillId="26" borderId="0" xfId="0" applyFill="1">
      <alignment vertical="center"/>
    </xf>
    <xf numFmtId="0" fontId="0" fillId="0" borderId="22" xfId="0" applyBorder="1" applyAlignment="1">
      <alignment horizontal="left" vertical="center" wrapText="1"/>
    </xf>
    <xf numFmtId="0" fontId="0" fillId="30" borderId="0" xfId="0" applyFill="1">
      <alignment vertical="center"/>
    </xf>
    <xf numFmtId="0" fontId="38" fillId="0" borderId="0" xfId="0" applyFont="1" applyAlignment="1">
      <alignment horizontal="center" vertical="center"/>
    </xf>
    <xf numFmtId="0" fontId="38" fillId="0" borderId="0" xfId="0" applyFont="1">
      <alignment vertical="center"/>
    </xf>
    <xf numFmtId="0" fontId="39" fillId="25" borderId="0" xfId="0" applyFont="1" applyFill="1" applyAlignment="1">
      <alignment horizontal="left" vertical="center"/>
    </xf>
    <xf numFmtId="0" fontId="39" fillId="25" borderId="212" xfId="0" applyFont="1" applyFill="1" applyBorder="1" applyAlignment="1">
      <alignment horizontal="center" vertical="center"/>
    </xf>
    <xf numFmtId="0" fontId="40" fillId="25" borderId="213" xfId="0" applyFont="1" applyFill="1" applyBorder="1" applyAlignment="1">
      <alignment horizontal="center" vertical="center"/>
    </xf>
    <xf numFmtId="0" fontId="38" fillId="25" borderId="214" xfId="0" applyFont="1" applyFill="1" applyBorder="1" applyAlignment="1">
      <alignment horizontal="center" vertical="center"/>
    </xf>
    <xf numFmtId="0" fontId="40" fillId="30" borderId="215" xfId="0" applyFont="1" applyFill="1" applyBorder="1" applyAlignment="1">
      <alignment horizontal="left" vertical="center"/>
    </xf>
    <xf numFmtId="0" fontId="0" fillId="25" borderId="216" xfId="0" applyFont="1" applyFill="1" applyBorder="1" applyAlignment="1">
      <alignment horizontal="center" vertical="center"/>
    </xf>
    <xf numFmtId="0" fontId="0" fillId="25" borderId="217" xfId="0" applyFont="1" applyFill="1" applyBorder="1" applyAlignment="1">
      <alignment horizontal="center" vertical="center"/>
    </xf>
    <xf numFmtId="0" fontId="0" fillId="25" borderId="218" xfId="0" applyFont="1" applyFill="1" applyBorder="1" applyAlignment="1">
      <alignment horizontal="center" vertical="center"/>
    </xf>
    <xf numFmtId="0" fontId="20" fillId="30" borderId="215" xfId="0" applyFont="1" applyFill="1" applyBorder="1" applyAlignment="1">
      <alignment horizontal="left" vertical="center"/>
    </xf>
    <xf numFmtId="0" fontId="0" fillId="25" borderId="219" xfId="0" applyFont="1" applyFill="1" applyBorder="1" applyAlignment="1">
      <alignment horizontal="center" vertical="center"/>
    </xf>
    <xf numFmtId="0" fontId="0" fillId="25" borderId="220" xfId="0" applyFont="1" applyFill="1" applyBorder="1" applyAlignment="1">
      <alignment horizontal="center" vertical="center"/>
    </xf>
    <xf numFmtId="0" fontId="0" fillId="25" borderId="221" xfId="0" applyFont="1" applyFill="1" applyBorder="1" applyAlignment="1">
      <alignment horizontal="center" vertical="center"/>
    </xf>
    <xf numFmtId="0" fontId="20" fillId="36" borderId="215" xfId="0" applyFont="1" applyFill="1" applyBorder="1" applyAlignment="1" applyProtection="1">
      <alignment horizontal="left" vertical="center"/>
    </xf>
    <xf numFmtId="0" fontId="0" fillId="25" borderId="218" xfId="0" applyFont="1" applyFill="1" applyBorder="1" applyAlignment="1" applyProtection="1">
      <alignment horizontal="center" vertical="center"/>
    </xf>
    <xf numFmtId="0" fontId="0" fillId="25" borderId="217" xfId="0" applyFont="1" applyFill="1" applyBorder="1" applyAlignment="1" applyProtection="1">
      <alignment horizontal="center" vertical="center"/>
    </xf>
    <xf numFmtId="0" fontId="38" fillId="25" borderId="218" xfId="0" applyFont="1" applyFill="1" applyBorder="1" applyAlignment="1" applyProtection="1">
      <alignment horizontal="center" vertical="center"/>
    </xf>
    <xf numFmtId="0" fontId="38" fillId="25" borderId="222" xfId="0" applyFont="1" applyFill="1" applyBorder="1" applyAlignment="1" applyProtection="1">
      <alignment horizontal="center" vertical="center"/>
    </xf>
    <xf numFmtId="0" fontId="38" fillId="25" borderId="223" xfId="0" applyFont="1" applyFill="1" applyBorder="1" applyAlignment="1" applyProtection="1">
      <alignment horizontal="center" vertical="center"/>
    </xf>
    <xf numFmtId="0" fontId="38" fillId="25" borderId="224" xfId="0" applyFont="1" applyFill="1" applyBorder="1" applyAlignment="1" applyProtection="1">
      <alignment horizontal="center" vertical="center"/>
    </xf>
    <xf numFmtId="0" fontId="38" fillId="25" borderId="75" xfId="0" applyFont="1" applyFill="1" applyBorder="1" applyAlignment="1">
      <alignment horizontal="center" vertical="center"/>
    </xf>
    <xf numFmtId="0" fontId="39" fillId="25" borderId="225" xfId="0" applyFont="1" applyFill="1" applyBorder="1" applyAlignment="1">
      <alignment horizontal="center" vertical="center"/>
    </xf>
    <xf numFmtId="0" fontId="40" fillId="25" borderId="226" xfId="0" applyFont="1" applyFill="1" applyBorder="1" applyAlignment="1">
      <alignment horizontal="center" vertical="center"/>
    </xf>
    <xf numFmtId="0" fontId="38" fillId="25" borderId="227" xfId="0" applyFont="1" applyFill="1" applyBorder="1" applyAlignment="1">
      <alignment vertical="center"/>
    </xf>
    <xf numFmtId="0" fontId="40" fillId="30" borderId="228" xfId="0" applyFont="1" applyFill="1" applyBorder="1" applyAlignment="1">
      <alignment horizontal="left" vertical="center"/>
    </xf>
    <xf numFmtId="0" fontId="20" fillId="25" borderId="229" xfId="0" applyFont="1" applyFill="1" applyBorder="1" applyAlignment="1">
      <alignment vertical="center" wrapText="1"/>
    </xf>
    <xf numFmtId="0" fontId="20" fillId="25" borderId="24" xfId="0" applyFont="1" applyFill="1" applyBorder="1" applyAlignment="1">
      <alignment vertical="center" wrapText="1"/>
    </xf>
    <xf numFmtId="0" fontId="20" fillId="25" borderId="230" xfId="0" applyFont="1" applyFill="1" applyBorder="1" applyAlignment="1">
      <alignment vertical="center" wrapText="1"/>
    </xf>
    <xf numFmtId="0" fontId="20" fillId="25" borderId="231" xfId="0" applyFont="1" applyFill="1" applyBorder="1" applyAlignment="1">
      <alignment vertical="center" wrapText="1"/>
    </xf>
    <xf numFmtId="0" fontId="20" fillId="30" borderId="228" xfId="0" applyFont="1" applyFill="1" applyBorder="1" applyAlignment="1">
      <alignment horizontal="left" vertical="center"/>
    </xf>
    <xf numFmtId="0" fontId="20" fillId="25" borderId="232" xfId="0" applyFont="1" applyFill="1" applyBorder="1" applyAlignment="1">
      <alignment vertical="center" wrapText="1"/>
    </xf>
    <xf numFmtId="0" fontId="20" fillId="25" borderId="52" xfId="0" applyFont="1" applyFill="1" applyBorder="1" applyAlignment="1">
      <alignment horizontal="center" vertical="center"/>
    </xf>
    <xf numFmtId="0" fontId="20" fillId="25" borderId="233" xfId="0" applyFont="1" applyFill="1" applyBorder="1" applyAlignment="1">
      <alignment vertical="center" wrapText="1"/>
    </xf>
    <xf numFmtId="0" fontId="20" fillId="25" borderId="234" xfId="0" applyFont="1" applyFill="1" applyBorder="1" applyAlignment="1">
      <alignment horizontal="left" vertical="center" wrapText="1"/>
    </xf>
    <xf numFmtId="0" fontId="20" fillId="36" borderId="228" xfId="0" applyFont="1" applyFill="1" applyBorder="1" applyAlignment="1" applyProtection="1">
      <alignment horizontal="left" vertical="center"/>
    </xf>
    <xf numFmtId="0" fontId="20" fillId="25" borderId="235" xfId="0" applyFont="1" applyFill="1" applyBorder="1" applyAlignment="1" applyProtection="1">
      <alignment vertical="center" wrapText="1"/>
    </xf>
    <xf numFmtId="0" fontId="20" fillId="25" borderId="230" xfId="0" applyFont="1" applyFill="1" applyBorder="1" applyAlignment="1" applyProtection="1">
      <alignment horizontal="left" vertical="center" wrapText="1"/>
    </xf>
    <xf numFmtId="0" fontId="20" fillId="25" borderId="24" xfId="0" applyFont="1" applyFill="1" applyBorder="1" applyAlignment="1" applyProtection="1">
      <alignment vertical="center" wrapText="1"/>
    </xf>
    <xf numFmtId="0" fontId="20" fillId="25" borderId="231" xfId="0" applyFont="1" applyFill="1" applyBorder="1" applyAlignment="1" applyProtection="1">
      <alignment horizontal="left" vertical="center" wrapText="1"/>
    </xf>
    <xf numFmtId="0" fontId="20" fillId="25" borderId="231" xfId="0" applyFont="1" applyFill="1" applyBorder="1" applyAlignment="1" applyProtection="1">
      <alignment vertical="center" wrapText="1"/>
    </xf>
    <xf numFmtId="0" fontId="20" fillId="25" borderId="230" xfId="0" applyFont="1" applyFill="1" applyBorder="1" applyAlignment="1" applyProtection="1">
      <alignment vertical="center" wrapText="1"/>
    </xf>
    <xf numFmtId="0" fontId="40" fillId="25" borderId="230" xfId="0" applyFont="1" applyFill="1" applyBorder="1" applyAlignment="1" applyProtection="1">
      <alignment vertical="center" wrapText="1"/>
    </xf>
    <xf numFmtId="0" fontId="40" fillId="25" borderId="232" xfId="0" applyFont="1" applyFill="1" applyBorder="1" applyAlignment="1" applyProtection="1">
      <alignment vertical="center" wrapText="1"/>
    </xf>
    <xf numFmtId="0" fontId="40" fillId="25" borderId="236" xfId="0" applyFont="1" applyFill="1" applyBorder="1" applyAlignment="1" applyProtection="1">
      <alignment horizontal="left" vertical="center"/>
    </xf>
    <xf numFmtId="0" fontId="40" fillId="25" borderId="236" xfId="0" applyFont="1" applyFill="1" applyBorder="1" applyAlignment="1" applyProtection="1">
      <alignment horizontal="left" vertical="center" wrapText="1"/>
    </xf>
    <xf numFmtId="0" fontId="40" fillId="25" borderId="237" xfId="0" applyFont="1" applyFill="1" applyBorder="1" applyAlignment="1" applyProtection="1">
      <alignment horizontal="left" vertical="center"/>
    </xf>
    <xf numFmtId="0" fontId="40" fillId="25" borderId="237" xfId="0" applyFont="1" applyFill="1" applyBorder="1" applyAlignment="1">
      <alignment horizontal="left" vertical="center"/>
    </xf>
    <xf numFmtId="0" fontId="39" fillId="25" borderId="238" xfId="0" applyFont="1" applyFill="1" applyBorder="1" applyAlignment="1">
      <alignment horizontal="center" vertical="center"/>
    </xf>
    <xf numFmtId="0" fontId="40" fillId="25" borderId="239" xfId="0" applyFont="1" applyFill="1" applyBorder="1" applyAlignment="1">
      <alignment horizontal="center" vertical="center"/>
    </xf>
    <xf numFmtId="0" fontId="20" fillId="25" borderId="240" xfId="0" applyFont="1" applyFill="1" applyBorder="1" applyAlignment="1">
      <alignment vertical="center" wrapText="1"/>
    </xf>
    <xf numFmtId="0" fontId="20" fillId="25" borderId="241" xfId="0" applyFont="1" applyFill="1" applyBorder="1" applyAlignment="1">
      <alignment horizontal="left" vertical="center" wrapText="1"/>
    </xf>
    <xf numFmtId="0" fontId="38" fillId="25" borderId="242" xfId="0" applyFont="1" applyFill="1" applyBorder="1" applyAlignment="1" applyProtection="1">
      <alignment horizontal="left" vertical="center"/>
    </xf>
    <xf numFmtId="0" fontId="38" fillId="25" borderId="98" xfId="0" applyFont="1" applyFill="1" applyBorder="1" applyAlignment="1" applyProtection="1">
      <alignment horizontal="left" vertical="center"/>
    </xf>
    <xf numFmtId="0" fontId="40" fillId="25" borderId="98" xfId="0" applyFont="1" applyFill="1" applyBorder="1" applyAlignment="1">
      <alignment horizontal="left" vertical="center"/>
    </xf>
    <xf numFmtId="0" fontId="41" fillId="25" borderId="215" xfId="0" applyFont="1" applyFill="1" applyBorder="1" applyAlignment="1">
      <alignment vertical="center" shrinkToFit="1"/>
    </xf>
    <xf numFmtId="0" fontId="41" fillId="25" borderId="215" xfId="0" applyFont="1" applyFill="1" applyBorder="1" applyAlignment="1">
      <alignment vertical="center"/>
    </xf>
    <xf numFmtId="0" fontId="41" fillId="25" borderId="228" xfId="0" applyFont="1" applyFill="1" applyBorder="1" applyAlignment="1">
      <alignment vertical="center"/>
    </xf>
    <xf numFmtId="0" fontId="38" fillId="25" borderId="243" xfId="0" applyFont="1" applyFill="1" applyBorder="1" applyAlignment="1">
      <alignment horizontal="center" vertical="center" wrapText="1"/>
    </xf>
    <xf numFmtId="0" fontId="42" fillId="0" borderId="244" xfId="0" applyFont="1" applyBorder="1" applyAlignment="1" applyProtection="1">
      <alignment horizontal="center" vertical="center" wrapText="1"/>
      <protection locked="0"/>
    </xf>
    <xf numFmtId="0" fontId="42" fillId="0" borderId="245" xfId="0" applyFont="1" applyFill="1" applyBorder="1" applyAlignment="1" applyProtection="1">
      <alignment horizontal="center" vertical="center" wrapText="1"/>
      <protection locked="0"/>
    </xf>
    <xf numFmtId="0" fontId="42" fillId="0" borderId="246" xfId="0" applyFont="1" applyFill="1" applyBorder="1" applyAlignment="1" applyProtection="1">
      <alignment horizontal="center" vertical="center" wrapText="1"/>
      <protection locked="0"/>
    </xf>
    <xf numFmtId="0" fontId="42" fillId="0" borderId="247" xfId="0" applyFont="1" applyFill="1" applyBorder="1" applyAlignment="1" applyProtection="1">
      <alignment horizontal="center" vertical="center" wrapText="1"/>
      <protection locked="0"/>
    </xf>
    <xf numFmtId="0" fontId="42" fillId="0" borderId="248" xfId="0" applyFont="1" applyFill="1" applyBorder="1" applyAlignment="1" applyProtection="1">
      <alignment horizontal="center" vertical="center" wrapText="1"/>
      <protection locked="0"/>
    </xf>
    <xf numFmtId="0" fontId="42" fillId="0" borderId="246" xfId="0" applyFont="1" applyFill="1" applyBorder="1" applyAlignment="1" applyProtection="1">
      <alignment horizontal="center" vertical="center"/>
      <protection locked="0"/>
    </xf>
    <xf numFmtId="0" fontId="42" fillId="0" borderId="249" xfId="0" applyFont="1" applyFill="1" applyBorder="1" applyAlignment="1" applyProtection="1">
      <alignment horizontal="center" vertical="center" wrapText="1"/>
      <protection locked="0"/>
    </xf>
    <xf numFmtId="0" fontId="42" fillId="0" borderId="250" xfId="0" applyFont="1" applyFill="1" applyBorder="1" applyAlignment="1" applyProtection="1">
      <alignment horizontal="center" vertical="center" wrapText="1"/>
      <protection locked="0"/>
    </xf>
    <xf numFmtId="0" fontId="42" fillId="25" borderId="251" xfId="0" applyFont="1" applyFill="1" applyBorder="1" applyAlignment="1" applyProtection="1">
      <alignment horizontal="center" vertical="center" wrapText="1"/>
    </xf>
    <xf numFmtId="0" fontId="42" fillId="25" borderId="246" xfId="0" applyFont="1" applyFill="1" applyBorder="1" applyAlignment="1" applyProtection="1">
      <alignment horizontal="center" vertical="center" wrapText="1"/>
    </xf>
    <xf numFmtId="0" fontId="43" fillId="25" borderId="246" xfId="0" applyFont="1" applyFill="1" applyBorder="1" applyAlignment="1" applyProtection="1">
      <alignment horizontal="center" vertical="center" wrapText="1"/>
    </xf>
    <xf numFmtId="0" fontId="43" fillId="25" borderId="90" xfId="0" applyFont="1" applyFill="1" applyBorder="1" applyAlignment="1" applyProtection="1">
      <alignment horizontal="center" vertical="center" wrapText="1"/>
    </xf>
    <xf numFmtId="0" fontId="38" fillId="25" borderId="242" xfId="0" applyFont="1" applyFill="1" applyBorder="1" applyAlignment="1" applyProtection="1">
      <alignment horizontal="center" vertical="center"/>
    </xf>
    <xf numFmtId="0" fontId="38" fillId="25" borderId="98" xfId="0" applyFont="1" applyFill="1" applyBorder="1" applyAlignment="1" applyProtection="1">
      <alignment horizontal="center" vertical="center"/>
    </xf>
    <xf numFmtId="0" fontId="38" fillId="25" borderId="98" xfId="0" applyFont="1" applyFill="1" applyBorder="1" applyAlignment="1">
      <alignment horizontal="center" vertical="center"/>
    </xf>
    <xf numFmtId="0" fontId="41" fillId="25" borderId="252" xfId="0" applyFont="1" applyFill="1" applyBorder="1" applyAlignment="1">
      <alignment vertical="center"/>
    </xf>
    <xf numFmtId="0" fontId="38" fillId="25" borderId="253" xfId="0" applyFont="1" applyFill="1" applyBorder="1" applyAlignment="1">
      <alignment horizontal="center" vertical="center"/>
    </xf>
    <xf numFmtId="0" fontId="40" fillId="30" borderId="253" xfId="0" applyFont="1" applyFill="1" applyBorder="1" applyAlignment="1">
      <alignment horizontal="left" vertical="center"/>
    </xf>
    <xf numFmtId="0" fontId="42" fillId="0" borderId="254" xfId="0" applyFont="1" applyBorder="1" applyAlignment="1" applyProtection="1">
      <alignment horizontal="center" vertical="center" wrapText="1"/>
      <protection locked="0"/>
    </xf>
    <xf numFmtId="0" fontId="42" fillId="0" borderId="255" xfId="0" applyFont="1" applyFill="1" applyBorder="1" applyAlignment="1" applyProtection="1">
      <alignment horizontal="center" vertical="center" wrapText="1"/>
      <protection locked="0"/>
    </xf>
    <xf numFmtId="0" fontId="42" fillId="0" borderId="256" xfId="0" applyFont="1" applyFill="1" applyBorder="1" applyAlignment="1" applyProtection="1">
      <alignment horizontal="center" vertical="center" wrapText="1"/>
      <protection locked="0"/>
    </xf>
    <xf numFmtId="0" fontId="42" fillId="0" borderId="257" xfId="0" applyFont="1" applyFill="1" applyBorder="1" applyAlignment="1" applyProtection="1">
      <alignment horizontal="center" vertical="center" wrapText="1"/>
      <protection locked="0"/>
    </xf>
    <xf numFmtId="0" fontId="20" fillId="30" borderId="253" xfId="0" applyFont="1" applyFill="1" applyBorder="1" applyAlignment="1">
      <alignment horizontal="left" vertical="center"/>
    </xf>
    <xf numFmtId="0" fontId="42" fillId="0" borderId="258" xfId="0" applyFont="1" applyFill="1" applyBorder="1" applyAlignment="1" applyProtection="1">
      <alignment horizontal="center" vertical="center" wrapText="1"/>
      <protection locked="0"/>
    </xf>
    <xf numFmtId="0" fontId="42" fillId="0" borderId="256" xfId="0" applyFont="1" applyFill="1" applyBorder="1" applyAlignment="1" applyProtection="1">
      <alignment horizontal="center" vertical="center"/>
      <protection locked="0"/>
    </xf>
    <xf numFmtId="0" fontId="42" fillId="0" borderId="259" xfId="0" applyFont="1" applyFill="1" applyBorder="1" applyAlignment="1" applyProtection="1">
      <alignment horizontal="center" vertical="center" wrapText="1"/>
      <protection locked="0"/>
    </xf>
    <xf numFmtId="0" fontId="42" fillId="0" borderId="260" xfId="0" applyFont="1" applyFill="1" applyBorder="1" applyAlignment="1" applyProtection="1">
      <alignment horizontal="center" vertical="center" wrapText="1"/>
      <protection locked="0"/>
    </xf>
    <xf numFmtId="0" fontId="20" fillId="36" borderId="253" xfId="0" applyFont="1" applyFill="1" applyBorder="1" applyAlignment="1" applyProtection="1">
      <alignment horizontal="left" vertical="center"/>
    </xf>
    <xf numFmtId="0" fontId="42" fillId="25" borderId="261" xfId="0" applyFont="1" applyFill="1" applyBorder="1" applyAlignment="1" applyProtection="1">
      <alignment horizontal="center" vertical="center" wrapText="1"/>
    </xf>
    <xf numFmtId="0" fontId="42" fillId="25" borderId="256" xfId="0" applyFont="1" applyFill="1" applyBorder="1" applyAlignment="1" applyProtection="1">
      <alignment horizontal="center" vertical="center" wrapText="1"/>
    </xf>
    <xf numFmtId="0" fontId="43" fillId="25" borderId="256" xfId="0" applyFont="1" applyFill="1" applyBorder="1" applyAlignment="1" applyProtection="1">
      <alignment horizontal="center" vertical="center" wrapText="1"/>
    </xf>
    <xf numFmtId="0" fontId="43" fillId="25" borderId="262" xfId="0" applyFont="1" applyFill="1" applyBorder="1" applyAlignment="1" applyProtection="1">
      <alignment horizontal="center" vertical="center" wrapText="1"/>
    </xf>
    <xf numFmtId="0" fontId="38" fillId="25" borderId="263" xfId="0" applyFont="1" applyFill="1" applyBorder="1" applyAlignment="1" applyProtection="1">
      <alignment horizontal="center" vertical="center"/>
    </xf>
    <xf numFmtId="0" fontId="38" fillId="25" borderId="264" xfId="0" applyFont="1" applyFill="1" applyBorder="1" applyAlignment="1" applyProtection="1">
      <alignment horizontal="center" vertical="center"/>
    </xf>
    <xf numFmtId="0" fontId="38" fillId="0" borderId="0" xfId="0" applyFont="1" applyBorder="1">
      <alignment vertical="center"/>
    </xf>
    <xf numFmtId="0" fontId="38" fillId="0" borderId="265" xfId="0" applyFont="1" applyBorder="1">
      <alignment vertical="center"/>
    </xf>
    <xf numFmtId="0" fontId="0" fillId="0" borderId="0" xfId="0" applyAlignment="1">
      <alignment vertical="center"/>
    </xf>
    <xf numFmtId="0" fontId="23" fillId="0" borderId="0" xfId="0" applyFont="1">
      <alignment vertical="center"/>
    </xf>
    <xf numFmtId="0" fontId="0" fillId="0" borderId="10" xfId="0" applyBorder="1" applyAlignment="1">
      <alignment vertical="center"/>
    </xf>
    <xf numFmtId="0" fontId="0" fillId="0" borderId="11" xfId="0" applyBorder="1" applyAlignment="1">
      <alignment vertical="center"/>
    </xf>
    <xf numFmtId="0" fontId="0" fillId="0" borderId="28" xfId="0" applyBorder="1" applyAlignment="1">
      <alignment vertical="center"/>
    </xf>
    <xf numFmtId="0" fontId="30" fillId="29" borderId="266" xfId="0" applyFont="1" applyFill="1" applyBorder="1" applyAlignment="1">
      <alignment horizontal="center" vertical="center" wrapText="1"/>
    </xf>
    <xf numFmtId="0" fontId="30" fillId="29" borderId="267" xfId="0" applyFont="1" applyFill="1" applyBorder="1" applyAlignment="1">
      <alignment horizontal="center" vertical="center" wrapText="1"/>
    </xf>
    <xf numFmtId="0" fontId="30" fillId="29" borderId="268" xfId="0" applyFont="1" applyFill="1" applyBorder="1" applyAlignment="1">
      <alignment horizontal="center" vertical="center" wrapText="1"/>
    </xf>
    <xf numFmtId="0" fontId="30" fillId="29" borderId="98" xfId="0" applyFont="1" applyFill="1" applyBorder="1" applyAlignment="1">
      <alignment horizontal="center" vertical="center" wrapText="1"/>
    </xf>
    <xf numFmtId="0" fontId="0" fillId="0" borderId="15" xfId="0" applyBorder="1" applyAlignment="1">
      <alignment vertical="center"/>
    </xf>
    <xf numFmtId="0" fontId="0" fillId="0" borderId="16" xfId="0" applyBorder="1" applyAlignment="1">
      <alignment vertical="center"/>
    </xf>
    <xf numFmtId="0" fontId="30" fillId="40" borderId="54" xfId="0" applyFont="1" applyFill="1" applyBorder="1" applyAlignment="1">
      <alignment horizontal="center" vertical="center" wrapText="1"/>
    </xf>
    <xf numFmtId="0" fontId="30" fillId="40" borderId="55" xfId="0" applyFont="1" applyFill="1" applyBorder="1" applyAlignment="1">
      <alignment horizontal="center" vertical="center" wrapText="1"/>
    </xf>
    <xf numFmtId="0" fontId="30" fillId="40" borderId="56" xfId="0" applyFont="1" applyFill="1" applyBorder="1" applyAlignment="1">
      <alignment horizontal="center" vertical="center" wrapText="1"/>
    </xf>
    <xf numFmtId="0" fontId="20" fillId="0" borderId="0" xfId="0" applyFont="1" applyFill="1" applyBorder="1" applyAlignment="1">
      <alignment vertical="center"/>
    </xf>
    <xf numFmtId="0" fontId="20" fillId="0" borderId="98" xfId="0" applyFont="1" applyBorder="1" applyAlignment="1" applyProtection="1">
      <alignment horizontal="center" vertical="center"/>
      <protection locked="0"/>
    </xf>
    <xf numFmtId="0" fontId="0" fillId="0" borderId="88"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xf>
    <xf numFmtId="49" fontId="0" fillId="0" borderId="0" xfId="0" applyNumberForma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19"/>
    <cellStyle name="どちらでもない" xfId="20" builtinId="28" customBuiltin="1"/>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タイトル" xfId="27" builtinId="15" customBuiltin="1"/>
    <cellStyle name="チェック セル" xfId="28" builtinId="23" customBuiltin="1"/>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 name="桁区切り" xfId="43" builtinId="6"/>
    <cellStyle name="ハイパーリンク" xfId="44" builtinId="8"/>
  </cellStyles>
  <dxfs count="10">
    <dxf>
      <fill>
        <patternFill>
          <bgColor theme="5" tint="0.8"/>
        </patternFill>
      </fill>
    </dxf>
    <dxf>
      <fill>
        <patternFill>
          <bgColor theme="5" tint="0.8"/>
        </patternFill>
      </fill>
    </dxf>
    <dxf>
      <fill>
        <patternFill>
          <bgColor theme="5" tint="0.8"/>
        </patternFill>
      </fill>
    </dxf>
    <dxf>
      <fill>
        <patternFill>
          <bgColor theme="5" tint="0.8"/>
        </patternFill>
      </fill>
    </dxf>
    <dxf>
      <fill>
        <patternFill>
          <bgColor theme="5" tint="0.8"/>
        </patternFill>
      </fill>
    </dxf>
    <dxf>
      <fill>
        <patternFill>
          <bgColor theme="0" tint="-5.e-002"/>
        </patternFill>
      </fill>
    </dxf>
    <dxf>
      <fill>
        <patternFill>
          <bgColor theme="0" tint="-5.e-002"/>
        </patternFill>
      </fill>
    </dxf>
    <dxf>
      <fill>
        <patternFill>
          <bgColor theme="0" tint="-5.e-002"/>
        </patternFill>
      </fill>
    </dxf>
    <dxf>
      <fill>
        <patternFill>
          <bgColor theme="0" tint="-5.e-002"/>
        </patternFill>
      </fill>
    </dxf>
    <dxf>
      <fill>
        <patternFill>
          <bgColor theme="0" tint="-5.e-002"/>
        </patternFill>
      </fill>
    </dxf>
  </dxfs>
  <tableStyles count="0" defaultTableStyle="TableStyleMedium2" defaultPivotStyle="PivotStyleLight16"/>
  <colors>
    <mruColors>
      <color rgb="FF4AF8F8"/>
      <color rgb="FFCB1B23"/>
      <color rgb="FFFE7AEB"/>
      <color rgb="FFF8F8F8"/>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133350</xdr:colOff>
      <xdr:row>3</xdr:row>
      <xdr:rowOff>132715</xdr:rowOff>
    </xdr:from>
    <xdr:to xmlns:xdr="http://schemas.openxmlformats.org/drawingml/2006/spreadsheetDrawing">
      <xdr:col>2</xdr:col>
      <xdr:colOff>1151255</xdr:colOff>
      <xdr:row>3</xdr:row>
      <xdr:rowOff>400050</xdr:rowOff>
    </xdr:to>
    <xdr:sp macro="" textlink="" fLocksText="0">
      <xdr:nvSpPr>
        <xdr:cNvPr id="2" name="Rectangle 2"/>
        <xdr:cNvSpPr>
          <a:spLocks noChangeArrowheads="1"/>
        </xdr:cNvSpPr>
      </xdr:nvSpPr>
      <xdr:spPr>
        <a:xfrm>
          <a:off x="386715" y="1104265"/>
          <a:ext cx="1186815" cy="267335"/>
        </a:xfrm>
        <a:prstGeom prst="rect">
          <a:avLst/>
        </a:prstGeom>
        <a:noFill/>
        <a:ln>
          <a:noFill/>
        </a:ln>
        <a:effectLst/>
      </xdr:spPr>
      <xdr:txBody>
        <a:bodyPr vertOverflow="clip" horzOverflow="overflow" wrap="square" lIns="20160" tIns="20160" rIns="20160" bIns="20160" anchor="t"/>
        <a:lstStyle/>
        <a:p>
          <a:pPr algn="l" rtl="0">
            <a:defRPr sz="1000"/>
          </a:pPr>
          <a:r>
            <a:rPr lang="ja-JP" altLang="en-US" sz="1400" b="0" i="0" u="none" strike="noStrike" baseline="0">
              <a:solidFill>
                <a:srgbClr val="000000"/>
              </a:solidFill>
              <a:latin typeface="ＭＳ Ｐゴシック"/>
              <a:ea typeface="ＭＳ Ｐゴシック"/>
            </a:rPr>
            <a:t>チェック項目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EA482"/>
  <sheetViews>
    <sheetView showGridLines="0" tabSelected="1" view="pageBreakPreview" topLeftCell="AH93" zoomScale="70" zoomScaleNormal="50" zoomScaleSheetLayoutView="70" workbookViewId="0">
      <selection activeCell="AO95" sqref="AO95"/>
    </sheetView>
  </sheetViews>
  <sheetFormatPr defaultColWidth="9" defaultRowHeight="17.25"/>
  <cols>
    <col min="1" max="1" width="9" style="1"/>
    <col min="2" max="2" width="36.109375" style="1" customWidth="1"/>
    <col min="3" max="3" width="6.88671875" style="1" customWidth="1"/>
    <col min="4" max="4" width="11" style="1" customWidth="1"/>
    <col min="5" max="5" width="13.33203125" style="1" customWidth="1"/>
    <col min="6" max="6" width="11" style="1" customWidth="1"/>
    <col min="7" max="7" width="16.6640625" style="1" customWidth="1"/>
    <col min="8" max="8" width="20.5546875" style="1" customWidth="1"/>
    <col min="9" max="9" width="33.109375" style="1" customWidth="1"/>
    <col min="10" max="10" width="22.77734375" style="1" customWidth="1"/>
    <col min="11" max="11" width="15.77734375" style="2" customWidth="1"/>
    <col min="12" max="12" width="17.88671875" style="2" customWidth="1"/>
    <col min="13" max="13" width="44.109375" style="2" customWidth="1"/>
    <col min="14" max="14" width="28" style="2" customWidth="1"/>
    <col min="15" max="16" width="28" style="1" customWidth="1"/>
    <col min="17" max="18" width="31.21875" style="1" customWidth="1"/>
    <col min="19" max="22" width="23.88671875" style="1" hidden="1" customWidth="1"/>
    <col min="23" max="27" width="3.88671875" style="1" hidden="1" customWidth="1"/>
    <col min="28" max="31" width="27.88671875" style="1" customWidth="1"/>
    <col min="32" max="32" width="76.33203125" style="1" customWidth="1"/>
    <col min="33" max="36" width="17.6640625" style="1" customWidth="1"/>
    <col min="37" max="37" width="23.21875" style="1" customWidth="1"/>
    <col min="38" max="38" width="33.21875" style="1" customWidth="1"/>
    <col min="39" max="39" width="54.44140625" style="1" customWidth="1"/>
    <col min="40" max="40" width="23.109375" style="1" customWidth="1"/>
    <col min="41" max="41" width="37.109375" style="1" customWidth="1"/>
    <col min="42" max="42" width="22.109375" style="1" customWidth="1"/>
    <col min="43" max="43" width="20.88671875" style="1" customWidth="1"/>
    <col min="44" max="44" width="16.44140625" style="1" customWidth="1"/>
    <col min="45" max="45" width="16.21875" style="1" customWidth="1"/>
    <col min="46" max="46" width="14.88671875" style="1" hidden="1" customWidth="1"/>
    <col min="47" max="49" width="15" style="1" hidden="1" customWidth="1"/>
    <col min="50" max="51" width="9" style="1" hidden="1" customWidth="1"/>
    <col min="52" max="52" width="10.6640625" style="1" hidden="1" customWidth="1"/>
    <col min="53" max="60" width="9" style="1" hidden="1" customWidth="1"/>
    <col min="61" max="61" width="12.109375" style="1" hidden="1" customWidth="1"/>
    <col min="62" max="62" width="9" style="1" hidden="1" customWidth="1"/>
    <col min="63" max="63" width="9.88671875" style="1" hidden="1" customWidth="1"/>
    <col min="64" max="64" width="10.6640625" style="1" hidden="1" customWidth="1"/>
    <col min="65" max="66" width="10.77734375" style="1" hidden="1" customWidth="1"/>
    <col min="67" max="68" width="9" style="1" hidden="1" customWidth="1"/>
    <col min="69" max="69" width="9" style="1"/>
    <col min="70" max="71" width="10.77734375" style="1" bestFit="1" customWidth="1"/>
    <col min="72" max="72" width="11.109375" style="1" hidden="1" customWidth="1"/>
    <col min="73" max="73" width="10.77734375" style="1" hidden="1" customWidth="1"/>
    <col min="74" max="74" width="9" style="1" hidden="1" customWidth="1"/>
    <col min="75" max="77" width="10.77734375" style="1" hidden="1" customWidth="1"/>
    <col min="78" max="78" width="10.77734375" style="1" bestFit="1" customWidth="1"/>
    <col min="79" max="79" width="9" style="1"/>
    <col min="80" max="80" width="10.77734375" style="1" bestFit="1" customWidth="1"/>
    <col min="81" max="81" width="11.21875" style="1" customWidth="1"/>
    <col min="82" max="87" width="9" style="1"/>
    <col min="88" max="88" width="8.88671875" style="1" customWidth="1"/>
    <col min="89" max="92" width="9" style="1"/>
    <col min="93" max="93" width="8.88671875" style="1" customWidth="1"/>
    <col min="94" max="94" width="9" style="1"/>
    <col min="95" max="107" width="8.88671875" style="1" customWidth="1"/>
    <col min="108" max="110" width="9" style="1"/>
    <col min="111" max="113" width="8.88671875" style="1" customWidth="1"/>
    <col min="114" max="118" width="9" style="1"/>
    <col min="119" max="119" width="8.88671875" style="1" customWidth="1"/>
    <col min="120" max="16384" width="9" style="1"/>
  </cols>
  <sheetData>
    <row r="1" spans="1:131" ht="45.75" customHeight="1">
      <c r="A1" s="4" t="s">
        <v>1853</v>
      </c>
      <c r="B1" s="4"/>
      <c r="C1" s="28" t="s">
        <v>6792</v>
      </c>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BL1" s="500"/>
      <c r="BM1" s="500"/>
      <c r="BN1" s="500"/>
      <c r="BO1" s="500"/>
      <c r="BP1" s="500"/>
      <c r="BQ1" s="500"/>
      <c r="BR1" s="500"/>
      <c r="BS1" s="500"/>
      <c r="BT1" s="500"/>
      <c r="BU1" s="500"/>
      <c r="BV1" s="500"/>
      <c r="BW1" s="500"/>
      <c r="BX1" s="500"/>
      <c r="BY1" s="500"/>
      <c r="BZ1" s="500"/>
      <c r="CA1" s="500"/>
      <c r="CB1" s="500"/>
      <c r="CC1" s="500"/>
      <c r="CD1" s="500"/>
      <c r="CE1" s="500"/>
      <c r="CF1" s="500"/>
      <c r="CG1" s="500"/>
      <c r="CH1" s="500"/>
      <c r="CI1" s="500"/>
      <c r="CJ1" s="500"/>
      <c r="CK1" s="500"/>
      <c r="CL1" s="500"/>
      <c r="CM1" s="500"/>
      <c r="CN1" s="500"/>
      <c r="CO1" s="500"/>
      <c r="CP1" s="500"/>
      <c r="CQ1" s="500"/>
      <c r="CR1" s="500"/>
      <c r="CS1" s="500"/>
    </row>
    <row r="2" spans="1:131" ht="24.75" customHeight="1">
      <c r="A2" s="6"/>
      <c r="B2" s="6"/>
      <c r="C2" s="29"/>
      <c r="D2" s="29"/>
      <c r="E2" s="29"/>
      <c r="F2" s="29"/>
      <c r="G2" s="29"/>
      <c r="H2" s="29"/>
      <c r="I2" s="104"/>
      <c r="J2" s="104"/>
      <c r="K2" s="104"/>
      <c r="L2" s="104"/>
      <c r="M2" s="104"/>
      <c r="N2" s="104"/>
      <c r="O2" s="104"/>
      <c r="P2" s="104"/>
      <c r="Q2" s="183"/>
      <c r="R2" s="183"/>
      <c r="S2" s="204"/>
      <c r="T2" s="204"/>
      <c r="U2" s="204"/>
      <c r="V2" s="204"/>
      <c r="W2" s="204"/>
      <c r="X2" s="204"/>
      <c r="Y2" s="204"/>
      <c r="Z2" s="204"/>
      <c r="AA2" s="204"/>
      <c r="AB2" s="204"/>
      <c r="AC2" s="204"/>
      <c r="AD2" s="204"/>
      <c r="AE2" s="204"/>
      <c r="AF2" s="104"/>
      <c r="AG2" s="104"/>
      <c r="AH2" s="104"/>
      <c r="AI2" s="104"/>
      <c r="AJ2" s="6"/>
      <c r="AK2" s="6"/>
      <c r="AL2" s="17"/>
      <c r="AM2" s="104"/>
      <c r="AN2" s="104"/>
      <c r="AO2" s="104"/>
      <c r="AP2" s="104"/>
      <c r="AQ2" s="362" t="s">
        <v>398</v>
      </c>
      <c r="AR2" s="385"/>
      <c r="AX2" s="419"/>
      <c r="AY2" s="419"/>
      <c r="AZ2" s="419"/>
      <c r="BA2" s="419"/>
      <c r="BB2" s="419"/>
      <c r="BC2" s="419"/>
      <c r="BD2" s="419"/>
      <c r="BE2" s="419"/>
      <c r="BF2" s="419"/>
      <c r="BG2" s="419"/>
      <c r="BH2" s="419"/>
      <c r="BI2" s="419"/>
      <c r="BJ2" s="419"/>
      <c r="BK2" s="419"/>
      <c r="BL2" s="419"/>
      <c r="BM2" s="419"/>
      <c r="BN2" s="500"/>
      <c r="BO2" s="500"/>
      <c r="BP2" s="500"/>
      <c r="BQ2" s="500"/>
      <c r="BR2" s="500"/>
      <c r="BS2" s="500"/>
      <c r="BT2" s="500"/>
      <c r="BU2" s="500"/>
      <c r="BV2" s="500"/>
      <c r="BW2" s="500"/>
      <c r="BX2" s="500"/>
      <c r="BY2" s="500"/>
      <c r="BZ2" s="500"/>
      <c r="CA2" s="500"/>
      <c r="CB2" s="500"/>
      <c r="CC2" s="500"/>
      <c r="CD2" s="500"/>
      <c r="CE2" s="500"/>
      <c r="CF2" s="500"/>
      <c r="CG2" s="500"/>
      <c r="CH2" s="500"/>
      <c r="CI2" s="500"/>
      <c r="CJ2" s="500"/>
      <c r="CK2" s="500"/>
      <c r="CL2" s="500"/>
      <c r="CM2" s="500"/>
      <c r="CN2" s="500"/>
      <c r="CO2" s="500"/>
      <c r="CP2" s="500"/>
      <c r="CQ2" s="500"/>
      <c r="CR2" s="500"/>
      <c r="CS2" s="500"/>
      <c r="CT2" s="419"/>
      <c r="CU2" s="419"/>
      <c r="CV2" s="419"/>
      <c r="CW2" s="419"/>
      <c r="CX2" s="419"/>
      <c r="CY2" s="419"/>
      <c r="CZ2" s="419"/>
      <c r="DA2" s="419"/>
      <c r="DB2" s="419"/>
    </row>
    <row r="3" spans="1:131" ht="39" customHeight="1">
      <c r="A3" s="5"/>
      <c r="B3" s="15"/>
      <c r="C3" s="30" t="s">
        <v>13</v>
      </c>
      <c r="D3" s="30"/>
      <c r="E3" s="30"/>
      <c r="F3" s="30"/>
      <c r="G3" s="30"/>
      <c r="H3" s="96"/>
      <c r="I3" s="105" t="s">
        <v>4661</v>
      </c>
      <c r="J3" s="118"/>
      <c r="K3" s="120"/>
      <c r="L3" s="122" t="s">
        <v>18</v>
      </c>
      <c r="M3" s="130"/>
      <c r="N3" s="130"/>
      <c r="O3" s="130"/>
      <c r="P3" s="130"/>
      <c r="Q3" s="105" t="s">
        <v>7516</v>
      </c>
      <c r="R3" s="120"/>
      <c r="S3" s="205"/>
      <c r="T3" s="205"/>
      <c r="U3" s="205"/>
      <c r="V3" s="219"/>
      <c r="W3" s="228"/>
      <c r="X3" s="228"/>
      <c r="Y3" s="228"/>
      <c r="Z3" s="228"/>
      <c r="AA3" s="228"/>
      <c r="AB3" s="236"/>
      <c r="AC3" s="236"/>
      <c r="AD3" s="236"/>
      <c r="AE3" s="240"/>
      <c r="AF3" s="246" t="s">
        <v>7402</v>
      </c>
      <c r="AG3" s="264">
        <v>0</v>
      </c>
      <c r="AH3" s="271"/>
      <c r="AI3" s="271"/>
      <c r="AJ3" s="278"/>
      <c r="AK3" s="283" t="s">
        <v>5997</v>
      </c>
      <c r="AL3" s="311"/>
      <c r="AM3" s="329"/>
      <c r="AN3" s="267">
        <v>43889</v>
      </c>
      <c r="AO3" s="272"/>
      <c r="AP3" s="272"/>
      <c r="AQ3" s="198"/>
      <c r="AR3" s="386" t="s">
        <v>6896</v>
      </c>
      <c r="AS3" s="411" t="s">
        <v>7347</v>
      </c>
      <c r="AT3" s="421" t="s">
        <v>7348</v>
      </c>
      <c r="AU3" s="411" t="s">
        <v>4369</v>
      </c>
      <c r="AV3" s="386" t="s">
        <v>7476</v>
      </c>
      <c r="AX3" s="419"/>
      <c r="AY3" s="419"/>
      <c r="AZ3" s="419"/>
      <c r="BA3" s="468"/>
      <c r="BB3" s="468"/>
      <c r="BC3" s="468"/>
      <c r="BD3" s="468"/>
      <c r="BE3" s="468"/>
      <c r="BF3" s="468"/>
      <c r="BG3" s="468"/>
      <c r="BH3" s="468"/>
      <c r="BI3" s="468"/>
      <c r="BJ3" s="468"/>
      <c r="BK3" s="468"/>
      <c r="BL3" s="468"/>
      <c r="BM3" s="468"/>
      <c r="BN3" s="468"/>
      <c r="BO3" s="468"/>
      <c r="BP3" s="468"/>
      <c r="BQ3" s="468"/>
      <c r="BR3" s="468"/>
      <c r="BS3" s="468"/>
      <c r="BT3" s="468"/>
      <c r="BU3" s="468"/>
      <c r="BV3" s="468"/>
      <c r="BW3" s="468"/>
      <c r="BX3" s="518"/>
      <c r="BY3" s="518"/>
      <c r="BZ3" s="518"/>
      <c r="CA3" s="518"/>
      <c r="CB3" s="468"/>
      <c r="CC3" s="468"/>
      <c r="CD3" s="468"/>
      <c r="CE3" s="468"/>
      <c r="CF3" s="468"/>
      <c r="CG3" s="468"/>
      <c r="CH3" s="468"/>
      <c r="CI3" s="468"/>
      <c r="CJ3" s="468"/>
      <c r="CK3" s="468"/>
      <c r="CL3" s="468"/>
      <c r="CM3" s="468"/>
      <c r="CN3" s="468"/>
      <c r="CO3" s="468"/>
      <c r="CP3" s="468"/>
      <c r="CQ3" s="468"/>
      <c r="CR3" s="468"/>
      <c r="CS3" s="468"/>
      <c r="CT3" s="468"/>
      <c r="CU3" s="468"/>
      <c r="CV3" s="468"/>
      <c r="CW3" s="468"/>
      <c r="CX3" s="468"/>
      <c r="CY3" s="468"/>
      <c r="CZ3" s="468"/>
      <c r="DA3" s="468"/>
      <c r="DB3" s="468"/>
      <c r="DC3" s="468"/>
      <c r="DD3" s="518"/>
      <c r="DE3" s="518"/>
      <c r="DF3" s="518"/>
      <c r="DG3" s="468"/>
      <c r="DH3" s="468"/>
      <c r="DI3" s="468"/>
      <c r="DJ3" s="468"/>
      <c r="DK3" s="468"/>
      <c r="DL3" s="468"/>
      <c r="DM3" s="468"/>
      <c r="DN3" s="468"/>
      <c r="DO3" s="468"/>
      <c r="DP3" s="518"/>
      <c r="DQ3" s="518"/>
      <c r="DR3" s="518"/>
      <c r="DS3" s="518"/>
      <c r="DT3" s="518"/>
      <c r="DU3" s="518"/>
      <c r="DV3" s="518"/>
      <c r="DW3" s="518"/>
      <c r="DX3" s="470"/>
      <c r="DY3" s="470"/>
      <c r="DZ3" s="470"/>
      <c r="EA3" s="470"/>
    </row>
    <row r="4" spans="1:131" ht="39" customHeight="1">
      <c r="A4" s="7"/>
      <c r="B4" s="16"/>
      <c r="C4" s="31" t="s">
        <v>26</v>
      </c>
      <c r="D4" s="31"/>
      <c r="E4" s="31"/>
      <c r="F4" s="31"/>
      <c r="G4" s="31"/>
      <c r="H4" s="97"/>
      <c r="I4" s="106" t="s">
        <v>4737</v>
      </c>
      <c r="J4" s="119"/>
      <c r="K4" s="121"/>
      <c r="L4" s="123" t="s">
        <v>1</v>
      </c>
      <c r="M4" s="131"/>
      <c r="N4" s="131"/>
      <c r="O4" s="131"/>
      <c r="P4" s="131"/>
      <c r="Q4" s="184" t="s">
        <v>7428</v>
      </c>
      <c r="R4" s="197"/>
      <c r="S4" s="206"/>
      <c r="T4" s="206"/>
      <c r="U4" s="206"/>
      <c r="V4" s="220"/>
      <c r="W4" s="229"/>
      <c r="X4" s="229"/>
      <c r="Y4" s="229"/>
      <c r="Z4" s="229"/>
      <c r="AA4" s="229"/>
      <c r="AB4" s="237"/>
      <c r="AC4" s="237"/>
      <c r="AD4" s="237"/>
      <c r="AE4" s="241"/>
      <c r="AF4" s="247" t="s">
        <v>7488</v>
      </c>
      <c r="AG4" s="186">
        <v>81816</v>
      </c>
      <c r="AH4" s="230"/>
      <c r="AI4" s="230"/>
      <c r="AJ4" s="199"/>
      <c r="AK4" s="284"/>
      <c r="AL4" s="312" t="s">
        <v>7493</v>
      </c>
      <c r="AM4" s="173"/>
      <c r="AN4" s="230">
        <v>81816</v>
      </c>
      <c r="AO4" s="230"/>
      <c r="AP4" s="230"/>
      <c r="AQ4" s="280"/>
      <c r="AR4" s="387"/>
      <c r="AS4" s="412"/>
      <c r="AT4" s="422"/>
      <c r="AU4" s="412"/>
      <c r="AV4" s="387"/>
      <c r="AX4" s="419"/>
      <c r="AY4" s="419"/>
      <c r="AZ4" s="419"/>
      <c r="BA4" s="468"/>
      <c r="BB4" s="468"/>
      <c r="BC4" s="468"/>
      <c r="BD4" s="468"/>
      <c r="BE4" s="468"/>
      <c r="BF4" s="468"/>
      <c r="BG4" s="468"/>
      <c r="BH4" s="468"/>
      <c r="BI4" s="468"/>
      <c r="BJ4" s="468"/>
      <c r="BK4" s="468"/>
      <c r="BL4" s="468"/>
      <c r="BM4" s="468"/>
      <c r="BN4" s="468"/>
      <c r="BO4" s="468"/>
      <c r="BP4" s="468"/>
      <c r="BQ4" s="468"/>
      <c r="BR4" s="468"/>
      <c r="BS4" s="468"/>
      <c r="BT4" s="468"/>
      <c r="BU4" s="468"/>
      <c r="BV4" s="468"/>
      <c r="BW4" s="468"/>
      <c r="BX4" s="518"/>
      <c r="BY4" s="518"/>
      <c r="BZ4" s="518"/>
      <c r="CA4" s="518"/>
      <c r="CB4" s="468"/>
      <c r="CC4" s="468"/>
      <c r="CD4" s="468"/>
      <c r="CE4" s="468"/>
      <c r="CF4" s="468"/>
      <c r="CG4" s="468"/>
      <c r="CH4" s="468"/>
      <c r="CI4" s="468"/>
      <c r="CJ4" s="468"/>
      <c r="CK4" s="468"/>
      <c r="CL4" s="468"/>
      <c r="CM4" s="468"/>
      <c r="CN4" s="468"/>
      <c r="CO4" s="468"/>
      <c r="CP4" s="468"/>
      <c r="CQ4" s="468"/>
      <c r="CR4" s="468"/>
      <c r="CS4" s="468"/>
      <c r="CT4" s="468"/>
      <c r="CU4" s="468"/>
      <c r="CV4" s="468"/>
      <c r="CW4" s="468"/>
      <c r="CX4" s="468"/>
      <c r="CY4" s="468"/>
      <c r="CZ4" s="468"/>
      <c r="DA4" s="468"/>
      <c r="DB4" s="468"/>
      <c r="DC4" s="468"/>
      <c r="DD4" s="518"/>
      <c r="DE4" s="518"/>
      <c r="DF4" s="518"/>
      <c r="DG4" s="468"/>
      <c r="DH4" s="468"/>
      <c r="DI4" s="468"/>
      <c r="DJ4" s="468"/>
      <c r="DK4" s="468"/>
      <c r="DL4" s="468"/>
      <c r="DM4" s="468"/>
      <c r="DN4" s="468"/>
      <c r="DO4" s="468"/>
      <c r="DP4" s="518"/>
      <c r="DQ4" s="518"/>
      <c r="DR4" s="518"/>
      <c r="DS4" s="518"/>
      <c r="DT4" s="518"/>
      <c r="DU4" s="518"/>
      <c r="DV4" s="518"/>
      <c r="DW4" s="518"/>
      <c r="DX4" s="468"/>
      <c r="DY4" s="468"/>
      <c r="DZ4" s="468"/>
      <c r="EA4" s="468"/>
    </row>
    <row r="5" spans="1:131" ht="39" customHeight="1">
      <c r="A5" s="7"/>
      <c r="B5" s="16"/>
      <c r="C5" s="32" t="s">
        <v>39</v>
      </c>
      <c r="D5" s="32"/>
      <c r="E5" s="32"/>
      <c r="F5" s="32"/>
      <c r="G5" s="32"/>
      <c r="H5" s="98"/>
      <c r="I5" s="106" t="str">
        <f>VLOOKUP(I3&amp;I4,自治体コード!A$2:B$1789,2,FALSE)</f>
        <v>40503</v>
      </c>
      <c r="J5" s="119"/>
      <c r="K5" s="119"/>
      <c r="L5" s="124" t="s">
        <v>7437</v>
      </c>
      <c r="M5" s="132"/>
      <c r="N5" s="118" t="s">
        <v>5196</v>
      </c>
      <c r="O5" s="118"/>
      <c r="P5" s="169"/>
      <c r="Q5" s="185">
        <f>P72</f>
        <v>57768</v>
      </c>
      <c r="R5" s="198"/>
      <c r="S5" s="207"/>
      <c r="T5" s="207"/>
      <c r="U5" s="213"/>
      <c r="V5" s="221"/>
      <c r="W5" s="230"/>
      <c r="X5" s="230"/>
      <c r="Y5" s="230"/>
      <c r="Z5" s="230"/>
      <c r="AA5" s="230"/>
      <c r="AB5" s="237"/>
      <c r="AC5" s="237"/>
      <c r="AD5" s="237"/>
      <c r="AE5" s="241"/>
      <c r="AF5" s="248" t="s">
        <v>7436</v>
      </c>
      <c r="AG5" s="186">
        <v>2922</v>
      </c>
      <c r="AH5" s="230"/>
      <c r="AI5" s="230"/>
      <c r="AJ5" s="199"/>
      <c r="AK5" s="285"/>
      <c r="AL5" s="312" t="s">
        <v>1623</v>
      </c>
      <c r="AM5" s="173"/>
      <c r="AN5" s="230">
        <v>0</v>
      </c>
      <c r="AO5" s="230"/>
      <c r="AP5" s="230"/>
      <c r="AQ5" s="280"/>
      <c r="AR5" s="387"/>
      <c r="AS5" s="412"/>
      <c r="AT5" s="422"/>
      <c r="AU5" s="412"/>
      <c r="AV5" s="387"/>
      <c r="AX5" s="419"/>
      <c r="AY5" s="419"/>
      <c r="AZ5" s="419"/>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518"/>
      <c r="BY5" s="518"/>
      <c r="BZ5" s="518"/>
      <c r="CA5" s="51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c r="DD5" s="518"/>
      <c r="DE5" s="518"/>
      <c r="DF5" s="518"/>
      <c r="DG5" s="468"/>
      <c r="DH5" s="468"/>
      <c r="DI5" s="468"/>
      <c r="DJ5" s="468"/>
      <c r="DK5" s="468"/>
      <c r="DL5" s="468"/>
      <c r="DM5" s="468"/>
      <c r="DN5" s="468"/>
      <c r="DO5" s="468"/>
      <c r="DP5" s="518"/>
      <c r="DQ5" s="518"/>
      <c r="DR5" s="518"/>
      <c r="DS5" s="518"/>
      <c r="DT5" s="518"/>
      <c r="DU5" s="518"/>
      <c r="DV5" s="518"/>
      <c r="DW5" s="518"/>
      <c r="DX5" s="468"/>
      <c r="DY5" s="468"/>
      <c r="DZ5" s="468"/>
      <c r="EA5" s="468"/>
    </row>
    <row r="6" spans="1:131" ht="39" customHeight="1">
      <c r="A6" s="7"/>
      <c r="B6" s="16"/>
      <c r="C6" s="33" t="s">
        <v>50</v>
      </c>
      <c r="D6" s="50"/>
      <c r="E6" s="50"/>
      <c r="F6" s="50"/>
      <c r="G6" s="50"/>
      <c r="H6" s="99"/>
      <c r="I6" s="106" t="s">
        <v>6425</v>
      </c>
      <c r="J6" s="119"/>
      <c r="K6" s="119"/>
      <c r="L6" s="125"/>
      <c r="M6" s="133"/>
      <c r="N6" s="151" t="s">
        <v>6378</v>
      </c>
      <c r="O6" s="151"/>
      <c r="P6" s="170"/>
      <c r="Q6" s="186">
        <f>Q72</f>
        <v>112000</v>
      </c>
      <c r="R6" s="199"/>
      <c r="S6" s="208"/>
      <c r="T6" s="208"/>
      <c r="U6" s="208"/>
      <c r="V6" s="222"/>
      <c r="W6" s="231"/>
      <c r="X6" s="231"/>
      <c r="Y6" s="231"/>
      <c r="Z6" s="231"/>
      <c r="AA6" s="231"/>
      <c r="AB6" s="237"/>
      <c r="AC6" s="237"/>
      <c r="AD6" s="237"/>
      <c r="AE6" s="241"/>
      <c r="AF6" s="247" t="s">
        <v>1665</v>
      </c>
      <c r="AG6" s="265">
        <v>0</v>
      </c>
      <c r="AH6" s="265"/>
      <c r="AI6" s="265"/>
      <c r="AJ6" s="279"/>
      <c r="AK6" s="250" t="s">
        <v>7434</v>
      </c>
      <c r="AL6" s="152"/>
      <c r="AM6" s="173"/>
      <c r="AN6" s="186">
        <f>SUM(AN4:AQ5)</f>
        <v>81816</v>
      </c>
      <c r="AO6" s="230"/>
      <c r="AP6" s="230"/>
      <c r="AQ6" s="280"/>
      <c r="AR6" s="387"/>
      <c r="AS6" s="412"/>
      <c r="AT6" s="422"/>
      <c r="AU6" s="412"/>
      <c r="AV6" s="387"/>
      <c r="AX6" s="389"/>
      <c r="AY6" s="454"/>
      <c r="AZ6" s="454"/>
      <c r="BA6" s="468"/>
      <c r="BB6" s="474"/>
      <c r="BC6" s="474"/>
      <c r="BD6" s="474"/>
      <c r="BE6" s="474"/>
      <c r="BF6" s="474"/>
      <c r="BG6" s="474"/>
      <c r="BH6" s="474"/>
      <c r="BI6" s="474"/>
      <c r="BJ6" s="474"/>
      <c r="BK6" s="474"/>
      <c r="BL6" s="474"/>
      <c r="BM6" s="474"/>
      <c r="BN6" s="474"/>
      <c r="BO6" s="474"/>
      <c r="BP6" s="474"/>
      <c r="BQ6" s="474"/>
      <c r="BR6" s="474"/>
      <c r="BS6" s="474"/>
      <c r="BT6" s="474"/>
      <c r="BU6" s="474"/>
      <c r="BV6" s="474"/>
      <c r="BW6" s="474"/>
      <c r="BX6" s="474"/>
      <c r="BY6" s="468"/>
      <c r="BZ6" s="468"/>
      <c r="CA6" s="468"/>
      <c r="CB6" s="468"/>
      <c r="CC6" s="468"/>
      <c r="CD6" s="468"/>
      <c r="CE6" s="468"/>
      <c r="CF6" s="468"/>
      <c r="CG6" s="468"/>
      <c r="CH6" s="468"/>
      <c r="CI6" s="468"/>
      <c r="CJ6" s="468"/>
      <c r="CK6" s="530"/>
      <c r="CL6" s="530"/>
      <c r="CM6" s="530"/>
      <c r="CN6" s="530"/>
      <c r="CO6" s="530"/>
      <c r="CP6" s="530"/>
      <c r="CQ6" s="530"/>
      <c r="CR6" s="530"/>
      <c r="CS6" s="530"/>
      <c r="CT6" s="468"/>
      <c r="CU6" s="468"/>
      <c r="CV6" s="468"/>
      <c r="CW6" s="468"/>
      <c r="CX6" s="468"/>
      <c r="CY6" s="530"/>
      <c r="CZ6" s="530"/>
      <c r="DA6" s="530"/>
      <c r="DB6" s="530"/>
      <c r="DC6" s="530"/>
      <c r="DD6" s="468"/>
      <c r="DE6" s="468"/>
      <c r="DF6" s="468"/>
      <c r="DG6" s="530"/>
      <c r="DH6" s="530"/>
      <c r="DI6" s="530"/>
      <c r="DJ6" s="468"/>
      <c r="DK6" s="468"/>
      <c r="DL6" s="468"/>
      <c r="DM6" s="533"/>
      <c r="DN6" s="533"/>
      <c r="DO6" s="533"/>
      <c r="DP6" s="534"/>
      <c r="DQ6" s="534"/>
      <c r="DR6" s="534"/>
      <c r="DS6" s="534"/>
      <c r="DT6" s="534"/>
      <c r="DU6" s="534"/>
      <c r="DV6" s="534"/>
      <c r="DW6" s="534"/>
      <c r="DX6" s="468"/>
      <c r="DY6" s="468"/>
      <c r="DZ6" s="468"/>
      <c r="EA6" s="468"/>
    </row>
    <row r="7" spans="1:131" ht="45" customHeight="1">
      <c r="A7" s="7"/>
      <c r="B7" s="16"/>
      <c r="C7" s="34" t="s">
        <v>59</v>
      </c>
      <c r="D7" s="51"/>
      <c r="E7" s="51"/>
      <c r="F7" s="51"/>
      <c r="G7" s="51"/>
      <c r="H7" s="100"/>
      <c r="I7" s="106" t="s">
        <v>7515</v>
      </c>
      <c r="J7" s="119"/>
      <c r="K7" s="119"/>
      <c r="L7" s="125"/>
      <c r="M7" s="133"/>
      <c r="N7" s="119" t="s">
        <v>7244</v>
      </c>
      <c r="O7" s="119"/>
      <c r="P7" s="171"/>
      <c r="Q7" s="186">
        <f>R72</f>
        <v>2922</v>
      </c>
      <c r="R7" s="199"/>
      <c r="S7" s="208"/>
      <c r="T7" s="208"/>
      <c r="U7" s="214"/>
      <c r="V7" s="223"/>
      <c r="W7" s="232"/>
      <c r="X7" s="232"/>
      <c r="Y7" s="232"/>
      <c r="Z7" s="232"/>
      <c r="AA7" s="232"/>
      <c r="AB7" s="237"/>
      <c r="AC7" s="237"/>
      <c r="AD7" s="237"/>
      <c r="AE7" s="241"/>
      <c r="AF7" s="247" t="s">
        <v>508</v>
      </c>
      <c r="AG7" s="230">
        <v>0</v>
      </c>
      <c r="AH7" s="230"/>
      <c r="AI7" s="230"/>
      <c r="AJ7" s="280"/>
      <c r="AK7" s="284"/>
      <c r="AL7" s="312" t="s">
        <v>7494</v>
      </c>
      <c r="AM7" s="173"/>
      <c r="AN7" s="186">
        <v>2922</v>
      </c>
      <c r="AO7" s="230"/>
      <c r="AP7" s="230"/>
      <c r="AQ7" s="280"/>
      <c r="AR7" s="387"/>
      <c r="AS7" s="412"/>
      <c r="AT7" s="422"/>
      <c r="AU7" s="412"/>
      <c r="AV7" s="387"/>
      <c r="AX7" s="389"/>
      <c r="AY7" s="454"/>
      <c r="AZ7" s="454"/>
      <c r="BA7" s="468"/>
      <c r="BB7" s="468"/>
      <c r="BC7" s="468"/>
      <c r="BD7" s="468"/>
      <c r="BE7" s="468"/>
      <c r="BF7" s="468"/>
      <c r="BG7" s="468"/>
      <c r="BH7" s="468"/>
      <c r="BI7" s="468"/>
      <c r="BJ7" s="468"/>
      <c r="BK7" s="468"/>
      <c r="BL7" s="468"/>
      <c r="BM7" s="468"/>
      <c r="BN7" s="468"/>
      <c r="BO7" s="468"/>
      <c r="BP7" s="468"/>
      <c r="BQ7" s="468"/>
      <c r="BR7" s="468"/>
      <c r="BS7" s="468"/>
      <c r="BT7" s="468"/>
      <c r="BU7" s="468"/>
      <c r="BV7" s="468"/>
      <c r="BW7" s="468"/>
      <c r="BX7" s="518"/>
      <c r="BY7" s="518"/>
      <c r="BZ7" s="518"/>
      <c r="CA7" s="518"/>
      <c r="CB7" s="468"/>
      <c r="CC7" s="468"/>
      <c r="CD7" s="468"/>
      <c r="CE7" s="468"/>
      <c r="CF7" s="468"/>
      <c r="CG7" s="468"/>
      <c r="CH7" s="468"/>
      <c r="CI7" s="468"/>
      <c r="CJ7" s="468"/>
      <c r="CK7" s="468"/>
      <c r="CL7" s="468"/>
      <c r="CM7" s="468"/>
      <c r="CN7" s="468"/>
      <c r="CO7" s="468"/>
      <c r="CP7" s="468"/>
      <c r="CQ7" s="468"/>
      <c r="CR7" s="468"/>
      <c r="CS7" s="468"/>
      <c r="CT7" s="468"/>
      <c r="CU7" s="468"/>
      <c r="CV7" s="468"/>
      <c r="CW7" s="468"/>
      <c r="CX7" s="468"/>
      <c r="CY7" s="468"/>
      <c r="CZ7" s="468"/>
      <c r="DA7" s="468"/>
      <c r="DB7" s="468"/>
      <c r="DC7" s="468"/>
      <c r="DD7" s="468"/>
      <c r="DE7" s="468"/>
      <c r="DF7" s="468"/>
      <c r="DG7" s="468"/>
      <c r="DH7" s="468"/>
      <c r="DI7" s="468"/>
      <c r="DJ7" s="468"/>
      <c r="DK7" s="468"/>
      <c r="DL7" s="468"/>
      <c r="DM7" s="468"/>
      <c r="DN7" s="468"/>
      <c r="DO7" s="468"/>
      <c r="DP7" s="518"/>
      <c r="DQ7" s="518"/>
      <c r="DR7" s="518"/>
      <c r="DS7" s="518"/>
      <c r="DT7" s="518"/>
      <c r="DU7" s="518"/>
      <c r="DV7" s="518"/>
      <c r="DW7" s="518"/>
      <c r="DX7" s="468"/>
      <c r="DY7" s="468"/>
      <c r="DZ7" s="468"/>
      <c r="EA7" s="468"/>
    </row>
    <row r="8" spans="1:131" ht="39" customHeight="1">
      <c r="A8" s="7"/>
      <c r="B8" s="16"/>
      <c r="C8" s="35"/>
      <c r="D8" s="52"/>
      <c r="E8" s="52"/>
      <c r="F8" s="52"/>
      <c r="G8" s="52"/>
      <c r="H8" s="52"/>
      <c r="I8" s="52"/>
      <c r="J8" s="52"/>
      <c r="K8" s="52"/>
      <c r="L8" s="125"/>
      <c r="M8" s="133"/>
      <c r="N8" s="151" t="s">
        <v>7498</v>
      </c>
      <c r="O8" s="151"/>
      <c r="P8" s="172"/>
      <c r="Q8" s="187">
        <f>AB72</f>
        <v>172050</v>
      </c>
      <c r="R8" s="199"/>
      <c r="S8" s="208"/>
      <c r="T8" s="208"/>
      <c r="U8" s="215"/>
      <c r="V8" s="224"/>
      <c r="W8" s="232"/>
      <c r="X8" s="232"/>
      <c r="Y8" s="232"/>
      <c r="Z8" s="232"/>
      <c r="AA8" s="232"/>
      <c r="AB8" s="237"/>
      <c r="AC8" s="237"/>
      <c r="AD8" s="237"/>
      <c r="AE8" s="241"/>
      <c r="AF8" s="249" t="s">
        <v>1367</v>
      </c>
      <c r="AG8" s="266">
        <v>0</v>
      </c>
      <c r="AH8" s="266"/>
      <c r="AI8" s="266"/>
      <c r="AJ8" s="200"/>
      <c r="AK8" s="286"/>
      <c r="AL8" s="312" t="s">
        <v>641</v>
      </c>
      <c r="AM8" s="171"/>
      <c r="AN8" s="335">
        <v>0</v>
      </c>
      <c r="AO8" s="339"/>
      <c r="AP8" s="339"/>
      <c r="AQ8" s="363"/>
      <c r="AR8" s="388"/>
      <c r="AS8" s="413"/>
      <c r="AT8" s="423"/>
      <c r="AU8" s="413"/>
      <c r="AV8" s="388"/>
      <c r="AZ8" s="389"/>
      <c r="BA8" s="469"/>
      <c r="BB8" s="469"/>
      <c r="BC8" s="469"/>
      <c r="BD8" s="469"/>
      <c r="BE8" s="469"/>
      <c r="BF8" s="469"/>
      <c r="BG8" s="469"/>
      <c r="BH8" s="469"/>
      <c r="BI8" s="469"/>
      <c r="BJ8" s="469"/>
      <c r="BK8" s="469"/>
      <c r="BL8" s="469"/>
      <c r="BM8" s="469"/>
      <c r="BN8" s="469"/>
      <c r="BO8" s="469"/>
      <c r="BP8" s="469"/>
      <c r="BQ8" s="469"/>
      <c r="BR8" s="469"/>
      <c r="BS8" s="469"/>
      <c r="BT8" s="469"/>
      <c r="BU8" s="469"/>
      <c r="BV8" s="469"/>
      <c r="BW8" s="469"/>
      <c r="BX8" s="519"/>
      <c r="BY8" s="519"/>
      <c r="BZ8" s="519"/>
      <c r="CA8" s="519"/>
      <c r="CB8" s="469"/>
      <c r="CC8" s="469"/>
      <c r="CD8" s="469"/>
      <c r="CE8" s="469"/>
      <c r="CF8" s="469"/>
      <c r="CG8" s="469"/>
      <c r="CH8" s="469"/>
      <c r="CI8" s="469"/>
      <c r="CJ8" s="469"/>
      <c r="CK8" s="469"/>
      <c r="CL8" s="469"/>
      <c r="CM8" s="469"/>
      <c r="CN8" s="469"/>
      <c r="CO8" s="469"/>
      <c r="CP8" s="469"/>
      <c r="CQ8" s="469"/>
      <c r="CR8" s="469"/>
      <c r="CS8" s="469"/>
      <c r="CT8" s="469"/>
      <c r="CU8" s="469"/>
      <c r="CV8" s="469"/>
      <c r="CW8" s="469"/>
      <c r="CX8" s="469"/>
      <c r="CY8" s="469"/>
      <c r="CZ8" s="469"/>
      <c r="DA8" s="469"/>
      <c r="DB8" s="469"/>
      <c r="DC8" s="469"/>
      <c r="DD8" s="469"/>
      <c r="DE8" s="469"/>
      <c r="DF8" s="469"/>
      <c r="DG8" s="469"/>
      <c r="DH8" s="469"/>
      <c r="DI8" s="469"/>
      <c r="DJ8" s="469"/>
      <c r="DK8" s="469"/>
      <c r="DL8" s="469"/>
      <c r="DM8" s="469"/>
      <c r="DN8" s="469"/>
      <c r="DO8" s="469"/>
      <c r="DP8" s="519"/>
      <c r="DQ8" s="519"/>
      <c r="DR8" s="519"/>
      <c r="DS8" s="519"/>
      <c r="DT8" s="519"/>
      <c r="DU8" s="519"/>
      <c r="DV8" s="519"/>
      <c r="DW8" s="519"/>
      <c r="DX8" s="468"/>
      <c r="DY8" s="468"/>
      <c r="DZ8" s="468"/>
      <c r="EA8" s="468"/>
    </row>
    <row r="9" spans="1:131" ht="39" customHeight="1">
      <c r="A9" s="7"/>
      <c r="B9" s="16"/>
      <c r="C9" s="35"/>
      <c r="D9" s="52"/>
      <c r="E9" s="52"/>
      <c r="F9" s="52"/>
      <c r="G9" s="52"/>
      <c r="H9" s="52"/>
      <c r="I9" s="52"/>
      <c r="J9" s="52"/>
      <c r="K9" s="52"/>
      <c r="L9" s="125"/>
      <c r="M9" s="133"/>
      <c r="N9" s="152" t="s">
        <v>7466</v>
      </c>
      <c r="O9" s="152"/>
      <c r="P9" s="173"/>
      <c r="Q9" s="186">
        <f>AC72</f>
        <v>7800</v>
      </c>
      <c r="R9" s="199"/>
      <c r="S9" s="208"/>
      <c r="T9" s="208"/>
      <c r="U9" s="215"/>
      <c r="V9" s="224"/>
      <c r="W9" s="232"/>
      <c r="X9" s="232"/>
      <c r="Y9" s="232"/>
      <c r="Z9" s="232"/>
      <c r="AA9" s="232"/>
      <c r="AB9" s="237"/>
      <c r="AC9" s="237"/>
      <c r="AD9" s="237"/>
      <c r="AE9" s="241"/>
      <c r="AF9" s="127"/>
      <c r="AG9" s="137"/>
      <c r="AH9" s="137"/>
      <c r="AI9" s="137"/>
      <c r="AJ9" s="242"/>
      <c r="AK9" s="287" t="s">
        <v>3564</v>
      </c>
      <c r="AL9" s="151"/>
      <c r="AM9" s="170"/>
      <c r="AN9" s="336">
        <f>SUM(AN7:AQ8)</f>
        <v>2922</v>
      </c>
      <c r="AO9" s="151"/>
      <c r="AP9" s="151"/>
      <c r="AQ9" s="364"/>
      <c r="AR9" s="389" t="str">
        <f>IF(ISERROR(I5)=TRUE,"error","")</f>
        <v/>
      </c>
      <c r="AS9" s="414" t="str">
        <f>IF(OR(I6="",I7="",Q3="",Q4=""),"error","")</f>
        <v/>
      </c>
      <c r="AT9" s="424" t="str">
        <f>IF(OR(AG3="",AG4="",AG5="",AG6="",AG7="",AG8=""),"error","")</f>
        <v/>
      </c>
      <c r="AU9" s="414" t="str">
        <f>IF(OR(AN3="",AN4="",AN5="",AN7="",AN8="",AN10="",AN11="",AN12=""),"error","")</f>
        <v/>
      </c>
      <c r="AV9" s="414" t="str">
        <f>IF(OR(AN3&lt;AG3,AN6&lt;AG4,AN9&lt;AG5,AN10&lt;AG6,AN11&lt;AG7,AN12&lt;AG8),"error","")</f>
        <v/>
      </c>
      <c r="AZ9" s="389"/>
      <c r="BA9" s="468"/>
      <c r="BB9" s="468"/>
      <c r="BC9" s="468"/>
      <c r="BD9" s="468"/>
      <c r="BE9" s="468"/>
      <c r="BF9" s="468"/>
      <c r="BG9" s="468"/>
      <c r="BH9" s="468"/>
      <c r="BI9" s="468"/>
      <c r="BJ9" s="468"/>
      <c r="BK9" s="468"/>
      <c r="BL9" s="468"/>
      <c r="BM9" s="468"/>
      <c r="BN9" s="468"/>
      <c r="BO9" s="468"/>
      <c r="BP9" s="468"/>
      <c r="BQ9" s="468"/>
      <c r="BR9" s="468"/>
      <c r="BS9" s="468"/>
      <c r="BT9" s="468"/>
      <c r="BU9" s="468"/>
      <c r="BV9" s="468"/>
      <c r="BW9" s="468"/>
      <c r="BX9" s="468"/>
      <c r="BY9" s="468"/>
      <c r="BZ9" s="468"/>
      <c r="CA9" s="468"/>
      <c r="CB9" s="468"/>
      <c r="CC9" s="468"/>
      <c r="CD9" s="468"/>
      <c r="CE9" s="468"/>
      <c r="CF9" s="468"/>
      <c r="CG9" s="468"/>
      <c r="CH9" s="468"/>
      <c r="CI9" s="468"/>
      <c r="CJ9" s="468"/>
      <c r="CK9" s="468"/>
      <c r="CL9" s="468"/>
      <c r="CM9" s="468"/>
      <c r="CN9" s="468"/>
      <c r="CO9" s="468"/>
      <c r="CP9" s="468"/>
      <c r="CQ9" s="468"/>
      <c r="CR9" s="468"/>
      <c r="CS9" s="468"/>
      <c r="CT9" s="468"/>
      <c r="CU9" s="468"/>
      <c r="CV9" s="468"/>
      <c r="CW9" s="468"/>
      <c r="CX9" s="468"/>
      <c r="CY9" s="468"/>
      <c r="CZ9" s="468"/>
      <c r="DA9" s="468"/>
      <c r="DB9" s="468"/>
      <c r="DC9" s="468"/>
      <c r="DD9" s="468"/>
      <c r="DE9" s="468"/>
      <c r="DF9" s="468"/>
      <c r="DG9" s="468"/>
      <c r="DH9" s="468"/>
      <c r="DI9" s="468"/>
      <c r="DJ9" s="468"/>
      <c r="DK9" s="468"/>
      <c r="DL9" s="468"/>
      <c r="DM9" s="468"/>
      <c r="DN9" s="468"/>
      <c r="DO9" s="468"/>
      <c r="DP9" s="468"/>
      <c r="DQ9" s="468"/>
      <c r="DR9" s="468"/>
      <c r="DS9" s="468"/>
      <c r="DT9" s="468"/>
      <c r="DU9" s="468"/>
      <c r="DV9" s="468"/>
      <c r="DW9" s="468"/>
      <c r="DX9" s="468"/>
      <c r="DY9" s="468"/>
      <c r="DZ9" s="468"/>
      <c r="EA9" s="468"/>
    </row>
    <row r="10" spans="1:131" ht="47.4" customHeight="1">
      <c r="A10" s="7"/>
      <c r="B10" s="16"/>
      <c r="C10" s="35"/>
      <c r="D10" s="52"/>
      <c r="E10" s="52"/>
      <c r="F10" s="52"/>
      <c r="G10" s="52"/>
      <c r="H10" s="52"/>
      <c r="I10" s="52"/>
      <c r="J10" s="52"/>
      <c r="K10" s="52"/>
      <c r="L10" s="126"/>
      <c r="M10" s="134"/>
      <c r="N10" s="138" t="s">
        <v>7479</v>
      </c>
      <c r="O10" s="138"/>
      <c r="P10" s="174"/>
      <c r="Q10" s="188">
        <f>AD72</f>
        <v>0</v>
      </c>
      <c r="R10" s="200"/>
      <c r="S10" s="208"/>
      <c r="T10" s="208"/>
      <c r="U10" s="215"/>
      <c r="V10" s="224"/>
      <c r="W10" s="232"/>
      <c r="X10" s="232"/>
      <c r="Y10" s="232"/>
      <c r="Z10" s="232"/>
      <c r="AA10" s="232"/>
      <c r="AB10" s="237"/>
      <c r="AC10" s="237"/>
      <c r="AD10" s="237"/>
      <c r="AE10" s="241"/>
      <c r="AF10" s="127"/>
      <c r="AG10" s="137"/>
      <c r="AH10" s="137"/>
      <c r="AI10" s="137"/>
      <c r="AJ10" s="242"/>
      <c r="AK10" s="248" t="s">
        <v>7491</v>
      </c>
      <c r="AL10" s="152"/>
      <c r="AM10" s="173"/>
      <c r="AN10" s="186">
        <v>109030</v>
      </c>
      <c r="AO10" s="230"/>
      <c r="AP10" s="230"/>
      <c r="AQ10" s="280"/>
      <c r="AR10" s="390"/>
      <c r="AS10" s="390"/>
      <c r="AT10" s="389"/>
      <c r="AU10" s="389"/>
      <c r="AZ10" s="389"/>
      <c r="BA10" s="468"/>
      <c r="BB10" s="468"/>
      <c r="BC10" s="468"/>
      <c r="BD10" s="468"/>
      <c r="BE10" s="468"/>
      <c r="BF10" s="468"/>
      <c r="BG10" s="468"/>
      <c r="BH10" s="468"/>
      <c r="BI10" s="468"/>
      <c r="BJ10" s="468"/>
      <c r="BK10" s="468"/>
      <c r="BL10" s="468"/>
      <c r="BM10" s="468"/>
      <c r="BN10" s="468"/>
      <c r="BO10" s="468"/>
      <c r="BP10" s="468"/>
      <c r="BQ10" s="468"/>
      <c r="BR10" s="468"/>
      <c r="BS10" s="468"/>
      <c r="BT10" s="468"/>
      <c r="BU10" s="468"/>
      <c r="BV10" s="468"/>
      <c r="BW10" s="468"/>
      <c r="BX10" s="468"/>
      <c r="BY10" s="468"/>
      <c r="BZ10" s="468"/>
      <c r="CA10" s="468"/>
      <c r="CB10" s="468"/>
      <c r="CC10" s="468"/>
      <c r="CD10" s="468"/>
      <c r="CE10" s="468"/>
      <c r="CF10" s="468"/>
      <c r="CG10" s="468"/>
      <c r="CH10" s="468"/>
      <c r="CI10" s="468"/>
      <c r="CJ10" s="468"/>
      <c r="CK10" s="468"/>
      <c r="CL10" s="468"/>
      <c r="CM10" s="468"/>
      <c r="CN10" s="468"/>
      <c r="CO10" s="468"/>
      <c r="CP10" s="468"/>
      <c r="CQ10" s="468"/>
      <c r="CR10" s="468"/>
      <c r="CS10" s="468"/>
      <c r="CT10" s="468"/>
      <c r="CU10" s="468"/>
      <c r="CV10" s="468"/>
      <c r="CW10" s="468"/>
      <c r="CX10" s="468"/>
      <c r="CY10" s="468"/>
      <c r="CZ10" s="468"/>
      <c r="DA10" s="468"/>
      <c r="DB10" s="468"/>
      <c r="DC10" s="468"/>
      <c r="DD10" s="468"/>
      <c r="DE10" s="468"/>
      <c r="DF10" s="468"/>
      <c r="DG10" s="468"/>
      <c r="DH10" s="468"/>
      <c r="DI10" s="468"/>
      <c r="DJ10" s="468"/>
      <c r="DK10" s="468"/>
      <c r="DL10" s="468"/>
      <c r="DM10" s="468"/>
      <c r="DN10" s="468"/>
      <c r="DO10" s="468"/>
      <c r="DP10" s="468"/>
      <c r="DQ10" s="468"/>
      <c r="DR10" s="468"/>
      <c r="DS10" s="468"/>
      <c r="DT10" s="468"/>
      <c r="DU10" s="468"/>
      <c r="DV10" s="468"/>
      <c r="DW10" s="468"/>
      <c r="DX10" s="468"/>
      <c r="DY10" s="468"/>
      <c r="DZ10" s="468"/>
      <c r="EA10" s="468"/>
    </row>
    <row r="11" spans="1:131" ht="39" customHeight="1">
      <c r="A11" s="7"/>
      <c r="B11" s="16"/>
      <c r="C11" s="35"/>
      <c r="D11" s="52"/>
      <c r="E11" s="52"/>
      <c r="F11" s="52"/>
      <c r="G11" s="52"/>
      <c r="H11" s="52"/>
      <c r="I11" s="52"/>
      <c r="J11" s="52"/>
      <c r="K11" s="52"/>
      <c r="L11" s="124"/>
      <c r="M11" s="135"/>
      <c r="N11" s="135"/>
      <c r="O11" s="135"/>
      <c r="P11" s="135"/>
      <c r="Q11" s="135"/>
      <c r="R11" s="135"/>
      <c r="S11" s="208"/>
      <c r="T11" s="208"/>
      <c r="U11" s="208"/>
      <c r="V11" s="222"/>
      <c r="W11" s="232"/>
      <c r="X11" s="232"/>
      <c r="Y11" s="232"/>
      <c r="Z11" s="232"/>
      <c r="AA11" s="232"/>
      <c r="AB11" s="237"/>
      <c r="AC11" s="237"/>
      <c r="AD11" s="237"/>
      <c r="AE11" s="241"/>
      <c r="AF11" s="127"/>
      <c r="AG11" s="137"/>
      <c r="AH11" s="137"/>
      <c r="AI11" s="137"/>
      <c r="AJ11" s="242"/>
      <c r="AK11" s="288" t="s">
        <v>7468</v>
      </c>
      <c r="AL11" s="288"/>
      <c r="AM11" s="330"/>
      <c r="AN11" s="337">
        <v>7800</v>
      </c>
      <c r="AO11" s="231"/>
      <c r="AP11" s="231"/>
      <c r="AQ11" s="365"/>
      <c r="AR11" s="391" t="s">
        <v>1484</v>
      </c>
      <c r="AS11" s="415">
        <f>COUNTIF(F73:F481,"○")</f>
        <v>10</v>
      </c>
      <c r="AT11" s="425" t="s">
        <v>7353</v>
      </c>
      <c r="AU11" s="435">
        <f>COUNTIF(AI73:AI481,"○")</f>
        <v>0</v>
      </c>
      <c r="AZ11" s="389"/>
      <c r="BA11" s="468"/>
      <c r="BB11" s="468"/>
      <c r="BC11" s="468"/>
      <c r="BD11" s="468"/>
      <c r="BE11" s="468"/>
      <c r="BF11" s="468"/>
      <c r="BG11" s="468"/>
      <c r="BH11" s="468"/>
      <c r="BI11" s="468"/>
      <c r="BJ11" s="468"/>
      <c r="BK11" s="468"/>
      <c r="BL11" s="468"/>
      <c r="BM11" s="468"/>
      <c r="BN11" s="468"/>
      <c r="BO11" s="468"/>
      <c r="BP11" s="468"/>
      <c r="BQ11" s="468"/>
      <c r="BR11" s="468"/>
      <c r="BS11" s="468"/>
      <c r="BT11" s="468"/>
      <c r="BU11" s="468"/>
      <c r="BV11" s="468"/>
      <c r="BW11" s="468"/>
      <c r="BX11" s="468"/>
      <c r="BY11" s="468"/>
      <c r="BZ11" s="468"/>
      <c r="CA11" s="468"/>
      <c r="CB11" s="468"/>
      <c r="CC11" s="468"/>
      <c r="CD11" s="468"/>
      <c r="CE11" s="468"/>
      <c r="CF11" s="468"/>
      <c r="CG11" s="468"/>
      <c r="CH11" s="468"/>
      <c r="CI11" s="468"/>
      <c r="CJ11" s="468"/>
      <c r="CK11" s="468"/>
      <c r="CL11" s="468"/>
      <c r="CM11" s="468"/>
      <c r="CN11" s="468"/>
      <c r="CO11" s="468"/>
      <c r="CP11" s="468"/>
      <c r="CQ11" s="468"/>
      <c r="CR11" s="468"/>
      <c r="CS11" s="468"/>
      <c r="CT11" s="468"/>
      <c r="CU11" s="468"/>
      <c r="CV11" s="468"/>
      <c r="CW11" s="468"/>
      <c r="CX11" s="468"/>
      <c r="CY11" s="468"/>
      <c r="CZ11" s="468"/>
      <c r="DA11" s="468"/>
      <c r="DB11" s="468"/>
      <c r="DC11" s="468"/>
      <c r="DD11" s="468"/>
      <c r="DE11" s="468"/>
      <c r="DF11" s="468"/>
      <c r="DG11" s="468"/>
      <c r="DH11" s="468"/>
      <c r="DI11" s="468"/>
      <c r="DJ11" s="468"/>
      <c r="DK11" s="468"/>
      <c r="DL11" s="468"/>
      <c r="DM11" s="468"/>
      <c r="DN11" s="468"/>
      <c r="DO11" s="468"/>
      <c r="DP11" s="468"/>
      <c r="DQ11" s="468"/>
      <c r="DR11" s="468"/>
      <c r="DS11" s="468"/>
      <c r="DT11" s="468"/>
      <c r="DU11" s="468"/>
      <c r="DV11" s="468"/>
      <c r="DW11" s="468"/>
      <c r="DX11" s="468"/>
      <c r="DY11" s="468"/>
      <c r="DZ11" s="468"/>
      <c r="EA11" s="468"/>
    </row>
    <row r="12" spans="1:131" ht="39" customHeight="1">
      <c r="A12" s="7"/>
      <c r="B12" s="16"/>
      <c r="C12" s="35"/>
      <c r="D12" s="52"/>
      <c r="E12" s="52"/>
      <c r="F12" s="52"/>
      <c r="G12" s="52"/>
      <c r="H12" s="52"/>
      <c r="I12" s="52"/>
      <c r="J12" s="52"/>
      <c r="K12" s="52"/>
      <c r="L12" s="125"/>
      <c r="M12" s="136"/>
      <c r="N12" s="136"/>
      <c r="O12" s="136"/>
      <c r="P12" s="136"/>
      <c r="Q12" s="136"/>
      <c r="R12" s="136"/>
      <c r="S12" s="209"/>
      <c r="T12" s="209"/>
      <c r="U12" s="216"/>
      <c r="V12" s="225"/>
      <c r="W12" s="232"/>
      <c r="X12" s="232"/>
      <c r="Y12" s="232"/>
      <c r="Z12" s="232"/>
      <c r="AA12" s="232"/>
      <c r="AB12" s="237"/>
      <c r="AC12" s="237"/>
      <c r="AD12" s="237"/>
      <c r="AE12" s="241"/>
      <c r="AF12" s="127"/>
      <c r="AG12" s="137"/>
      <c r="AH12" s="137"/>
      <c r="AI12" s="137"/>
      <c r="AJ12" s="242"/>
      <c r="AK12" s="289" t="s">
        <v>2776</v>
      </c>
      <c r="AL12" s="313"/>
      <c r="AM12" s="313"/>
      <c r="AN12" s="188">
        <v>0</v>
      </c>
      <c r="AO12" s="266"/>
      <c r="AP12" s="266"/>
      <c r="AQ12" s="200"/>
      <c r="AR12" s="392" t="s">
        <v>3711</v>
      </c>
      <c r="AS12" s="384">
        <f>IF(COUNTIF(F87:F481,"○")&gt;0,MATCH("",F87:F481,-1)+5,IF(COUNTIF(F76:F77,"○")&gt;0,MATCH("",F76:F77,-1)+3,IF(F75="○",3,IF(F74="○",2,IF(F73="○",1,"")))))</f>
        <v>14</v>
      </c>
      <c r="AT12" s="426"/>
      <c r="AU12" s="384"/>
      <c r="AZ12" s="389"/>
      <c r="BA12" s="468"/>
      <c r="BB12" s="468"/>
      <c r="BC12" s="468"/>
      <c r="BD12" s="468"/>
      <c r="BE12" s="468"/>
      <c r="BF12" s="468"/>
      <c r="BG12" s="468"/>
      <c r="BH12" s="468"/>
      <c r="BI12" s="468"/>
      <c r="BJ12" s="468"/>
      <c r="BK12" s="468"/>
      <c r="BL12" s="468"/>
      <c r="BM12" s="468"/>
      <c r="BN12" s="468"/>
      <c r="BO12" s="468"/>
      <c r="BP12" s="468"/>
      <c r="BQ12" s="468"/>
      <c r="BR12" s="468"/>
      <c r="BS12" s="468"/>
      <c r="BT12" s="468"/>
      <c r="BU12" s="468"/>
      <c r="BV12" s="468"/>
      <c r="BW12" s="468"/>
      <c r="BX12" s="468"/>
      <c r="BY12" s="468"/>
      <c r="BZ12" s="468"/>
      <c r="CA12" s="468"/>
      <c r="CB12" s="468"/>
      <c r="CC12" s="468"/>
      <c r="CD12" s="468"/>
      <c r="CE12" s="468"/>
      <c r="CF12" s="468"/>
      <c r="CG12" s="468"/>
      <c r="CH12" s="468"/>
      <c r="CI12" s="468"/>
      <c r="CJ12" s="468"/>
      <c r="CK12" s="468"/>
      <c r="CL12" s="468"/>
      <c r="CM12" s="468"/>
      <c r="CN12" s="468"/>
      <c r="CO12" s="468"/>
      <c r="CP12" s="468"/>
      <c r="CQ12" s="468"/>
      <c r="CR12" s="468"/>
      <c r="CS12" s="468"/>
      <c r="CT12" s="468"/>
      <c r="CU12" s="468"/>
      <c r="CV12" s="468"/>
      <c r="CW12" s="468"/>
      <c r="CX12" s="468"/>
      <c r="CY12" s="468"/>
      <c r="CZ12" s="468"/>
      <c r="DA12" s="468"/>
      <c r="DB12" s="468"/>
      <c r="DC12" s="468"/>
      <c r="DD12" s="468"/>
      <c r="DE12" s="468"/>
      <c r="DF12" s="468"/>
      <c r="DG12" s="468"/>
      <c r="DH12" s="468"/>
      <c r="DI12" s="468"/>
      <c r="DJ12" s="468"/>
      <c r="DK12" s="468"/>
      <c r="DL12" s="468"/>
      <c r="DM12" s="468"/>
      <c r="DN12" s="468"/>
      <c r="DO12" s="468"/>
      <c r="DP12" s="468"/>
      <c r="DQ12" s="468"/>
      <c r="DR12" s="468"/>
      <c r="DS12" s="468"/>
      <c r="DT12" s="468"/>
      <c r="DU12" s="468"/>
      <c r="DV12" s="468"/>
      <c r="DW12" s="468"/>
      <c r="DX12" s="468"/>
      <c r="DY12" s="468"/>
      <c r="DZ12" s="468"/>
      <c r="EA12" s="468"/>
    </row>
    <row r="13" spans="1:131" ht="39" customHeight="1">
      <c r="A13" s="7"/>
      <c r="B13" s="16"/>
      <c r="C13" s="35"/>
      <c r="D13" s="52"/>
      <c r="E13" s="52"/>
      <c r="F13" s="52"/>
      <c r="G13" s="52"/>
      <c r="H13" s="52"/>
      <c r="I13" s="52"/>
      <c r="J13" s="52"/>
      <c r="K13" s="52"/>
      <c r="L13" s="125"/>
      <c r="M13" s="136"/>
      <c r="N13" s="136"/>
      <c r="O13" s="136"/>
      <c r="P13" s="136"/>
      <c r="Q13" s="136"/>
      <c r="R13" s="136"/>
      <c r="S13" s="210"/>
      <c r="T13" s="210"/>
      <c r="U13" s="217"/>
      <c r="V13" s="226"/>
      <c r="W13" s="232"/>
      <c r="X13" s="232"/>
      <c r="Y13" s="232"/>
      <c r="Z13" s="232"/>
      <c r="AA13" s="232"/>
      <c r="AB13" s="237"/>
      <c r="AC13" s="237"/>
      <c r="AD13" s="237"/>
      <c r="AE13" s="241"/>
      <c r="AF13" s="127"/>
      <c r="AG13" s="137"/>
      <c r="AH13" s="137"/>
      <c r="AI13" s="137"/>
      <c r="AJ13" s="242"/>
      <c r="AK13" s="252"/>
      <c r="AL13" s="268"/>
      <c r="AM13" s="268"/>
      <c r="AN13" s="268"/>
      <c r="AO13" s="268"/>
      <c r="AP13" s="268"/>
      <c r="AQ13" s="281"/>
      <c r="AR13" s="389"/>
      <c r="AS13" s="389"/>
      <c r="AT13" s="389"/>
      <c r="AU13" s="389"/>
      <c r="AZ13" s="389"/>
      <c r="BA13" s="468"/>
      <c r="BB13" s="468"/>
      <c r="BC13" s="468"/>
      <c r="BD13" s="468"/>
      <c r="BE13" s="468"/>
      <c r="BF13" s="468"/>
      <c r="BG13" s="468"/>
      <c r="BH13" s="468"/>
      <c r="BI13" s="468"/>
      <c r="BJ13" s="468"/>
      <c r="BK13" s="468"/>
      <c r="BL13" s="468"/>
      <c r="BM13" s="468"/>
      <c r="BN13" s="468"/>
      <c r="BO13" s="468"/>
      <c r="BP13" s="468"/>
      <c r="BQ13" s="468"/>
      <c r="BR13" s="468"/>
      <c r="BS13" s="468"/>
      <c r="BT13" s="468"/>
      <c r="BU13" s="468"/>
      <c r="BV13" s="468"/>
      <c r="BW13" s="468"/>
      <c r="BX13" s="468"/>
      <c r="BY13" s="468"/>
      <c r="BZ13" s="468"/>
      <c r="CA13" s="468"/>
      <c r="CB13" s="468"/>
      <c r="CC13" s="468"/>
      <c r="CD13" s="468"/>
      <c r="CE13" s="468"/>
      <c r="CF13" s="468"/>
      <c r="CG13" s="468"/>
      <c r="CH13" s="468"/>
      <c r="CI13" s="468"/>
      <c r="CJ13" s="468"/>
      <c r="CK13" s="468"/>
      <c r="CL13" s="468"/>
      <c r="CM13" s="468"/>
      <c r="CN13" s="468"/>
      <c r="CO13" s="468"/>
      <c r="CP13" s="468"/>
      <c r="CQ13" s="468"/>
      <c r="CR13" s="468"/>
      <c r="CS13" s="468"/>
      <c r="CT13" s="468"/>
      <c r="CU13" s="468"/>
      <c r="CV13" s="468"/>
      <c r="CW13" s="468"/>
      <c r="CX13" s="468"/>
      <c r="CY13" s="468"/>
      <c r="CZ13" s="468"/>
      <c r="DA13" s="468"/>
      <c r="DB13" s="468"/>
      <c r="DC13" s="468"/>
      <c r="DD13" s="468"/>
      <c r="DE13" s="468"/>
      <c r="DF13" s="468"/>
      <c r="DG13" s="468"/>
      <c r="DH13" s="468"/>
      <c r="DI13" s="468"/>
      <c r="DJ13" s="468"/>
      <c r="DK13" s="468"/>
      <c r="DL13" s="468"/>
      <c r="DM13" s="468"/>
      <c r="DN13" s="468"/>
      <c r="DO13" s="468"/>
      <c r="DP13" s="468"/>
      <c r="DQ13" s="468"/>
      <c r="DR13" s="468"/>
      <c r="DS13" s="468"/>
      <c r="DT13" s="468"/>
      <c r="DU13" s="468"/>
      <c r="DV13" s="468"/>
      <c r="DW13" s="468"/>
      <c r="DX13" s="468"/>
      <c r="DY13" s="468"/>
      <c r="DZ13" s="468"/>
      <c r="EA13" s="468"/>
    </row>
    <row r="14" spans="1:131" ht="39" customHeight="1">
      <c r="A14" s="7"/>
      <c r="B14" s="16"/>
      <c r="C14" s="35"/>
      <c r="D14" s="52"/>
      <c r="E14" s="52"/>
      <c r="F14" s="52"/>
      <c r="G14" s="52"/>
      <c r="H14" s="52"/>
      <c r="I14" s="52"/>
      <c r="J14" s="52"/>
      <c r="K14" s="52"/>
      <c r="L14" s="127"/>
      <c r="M14" s="137"/>
      <c r="N14" s="137"/>
      <c r="O14" s="137"/>
      <c r="P14" s="137"/>
      <c r="Q14" s="137"/>
      <c r="R14" s="137"/>
      <c r="S14" s="137"/>
      <c r="T14" s="137"/>
      <c r="U14" s="137"/>
      <c r="V14" s="137"/>
      <c r="W14" s="137"/>
      <c r="X14" s="137"/>
      <c r="Y14" s="137"/>
      <c r="Z14" s="137"/>
      <c r="AA14" s="137"/>
      <c r="AB14" s="137"/>
      <c r="AC14" s="137"/>
      <c r="AD14" s="137"/>
      <c r="AE14" s="242"/>
      <c r="AF14" s="128"/>
      <c r="AG14" s="138"/>
      <c r="AH14" s="138"/>
      <c r="AI14" s="138"/>
      <c r="AJ14" s="243"/>
      <c r="AK14" s="127"/>
      <c r="AL14" s="137"/>
      <c r="AM14" s="137"/>
      <c r="AN14" s="137"/>
      <c r="AO14" s="137"/>
      <c r="AP14" s="137"/>
      <c r="AQ14" s="242"/>
      <c r="AR14" s="389"/>
      <c r="AS14" s="389"/>
      <c r="AT14" s="389"/>
      <c r="AU14" s="389"/>
      <c r="AZ14" s="389"/>
      <c r="BA14" s="468"/>
      <c r="BB14" s="468"/>
      <c r="BC14" s="468"/>
      <c r="BD14" s="468"/>
      <c r="BE14" s="468"/>
      <c r="BF14" s="468"/>
      <c r="BG14" s="468"/>
      <c r="BH14" s="468"/>
      <c r="BI14" s="468"/>
      <c r="BJ14" s="468"/>
      <c r="BK14" s="468"/>
      <c r="BL14" s="468"/>
      <c r="BM14" s="468"/>
      <c r="BN14" s="468"/>
      <c r="BO14" s="468"/>
      <c r="BP14" s="468"/>
      <c r="BQ14" s="468"/>
      <c r="BR14" s="468"/>
      <c r="BS14" s="468"/>
      <c r="BT14" s="468"/>
      <c r="BU14" s="468"/>
      <c r="BV14" s="468"/>
      <c r="BW14" s="468"/>
      <c r="BX14" s="468"/>
      <c r="BY14" s="468"/>
      <c r="BZ14" s="468"/>
      <c r="CA14" s="468"/>
      <c r="CB14" s="468"/>
      <c r="CC14" s="468"/>
      <c r="CD14" s="468"/>
      <c r="CE14" s="468"/>
      <c r="CF14" s="468"/>
      <c r="CG14" s="468"/>
      <c r="CH14" s="468"/>
      <c r="CI14" s="468"/>
      <c r="CJ14" s="468"/>
      <c r="CK14" s="468"/>
      <c r="CL14" s="468"/>
      <c r="CM14" s="468"/>
      <c r="CN14" s="468"/>
      <c r="CO14" s="468"/>
      <c r="CP14" s="468"/>
      <c r="CQ14" s="468"/>
      <c r="CR14" s="468"/>
      <c r="CS14" s="468"/>
      <c r="CT14" s="468"/>
      <c r="CU14" s="468"/>
      <c r="CV14" s="468"/>
      <c r="CW14" s="468"/>
      <c r="CX14" s="468"/>
      <c r="CY14" s="468"/>
      <c r="CZ14" s="468"/>
      <c r="DA14" s="468"/>
      <c r="DB14" s="468"/>
      <c r="DC14" s="468"/>
      <c r="DD14" s="468"/>
      <c r="DE14" s="468"/>
      <c r="DF14" s="468"/>
      <c r="DG14" s="468"/>
      <c r="DH14" s="468"/>
      <c r="DI14" s="468"/>
      <c r="DJ14" s="468"/>
      <c r="DK14" s="468"/>
      <c r="DL14" s="468"/>
      <c r="DM14" s="468"/>
      <c r="DN14" s="468"/>
      <c r="DO14" s="468"/>
      <c r="DP14" s="468"/>
      <c r="DQ14" s="468"/>
      <c r="DR14" s="468"/>
      <c r="DS14" s="468"/>
      <c r="DT14" s="468"/>
      <c r="DU14" s="468"/>
      <c r="DV14" s="468"/>
      <c r="DW14" s="468"/>
      <c r="DX14" s="468"/>
      <c r="DY14" s="468"/>
      <c r="DZ14" s="468"/>
      <c r="EA14" s="468"/>
    </row>
    <row r="15" spans="1:131" ht="39" customHeight="1">
      <c r="A15" s="7"/>
      <c r="B15" s="16"/>
      <c r="C15" s="35"/>
      <c r="D15" s="52"/>
      <c r="E15" s="52"/>
      <c r="F15" s="52"/>
      <c r="G15" s="52"/>
      <c r="H15" s="52"/>
      <c r="I15" s="52"/>
      <c r="J15" s="52"/>
      <c r="K15" s="52"/>
      <c r="L15" s="127"/>
      <c r="M15" s="137"/>
      <c r="N15" s="137"/>
      <c r="O15" s="137"/>
      <c r="P15" s="137"/>
      <c r="Q15" s="137"/>
      <c r="R15" s="137"/>
      <c r="S15" s="137"/>
      <c r="T15" s="137"/>
      <c r="U15" s="137"/>
      <c r="V15" s="137"/>
      <c r="W15" s="137"/>
      <c r="X15" s="137"/>
      <c r="Y15" s="137"/>
      <c r="Z15" s="137"/>
      <c r="AA15" s="137"/>
      <c r="AB15" s="137"/>
      <c r="AC15" s="137"/>
      <c r="AD15" s="137"/>
      <c r="AE15" s="242"/>
      <c r="AF15" s="250" t="s">
        <v>7403</v>
      </c>
      <c r="AG15" s="267">
        <f>MAX(MIN(AN3-AN29,Q5)-AG3,0)</f>
        <v>43889</v>
      </c>
      <c r="AH15" s="272"/>
      <c r="AI15" s="272"/>
      <c r="AJ15" s="198"/>
      <c r="AK15" s="127"/>
      <c r="AL15" s="137"/>
      <c r="AM15" s="137"/>
      <c r="AN15" s="137"/>
      <c r="AO15" s="137"/>
      <c r="AP15" s="137"/>
      <c r="AQ15" s="242"/>
      <c r="AR15" s="389"/>
      <c r="AS15" s="389"/>
      <c r="AT15" s="389"/>
      <c r="AU15" s="389"/>
      <c r="AZ15" s="389"/>
      <c r="BA15" s="468"/>
      <c r="BB15" s="468"/>
      <c r="BC15" s="468"/>
      <c r="BD15" s="468"/>
      <c r="BE15" s="468"/>
      <c r="BF15" s="468"/>
      <c r="BG15" s="468"/>
      <c r="BH15" s="468"/>
      <c r="BI15" s="468"/>
      <c r="BJ15" s="468"/>
      <c r="BK15" s="468"/>
      <c r="BL15" s="468"/>
      <c r="BM15" s="468"/>
      <c r="BN15" s="468"/>
      <c r="BO15" s="468"/>
      <c r="BP15" s="468"/>
      <c r="BQ15" s="468"/>
      <c r="BR15" s="468"/>
      <c r="BS15" s="468"/>
      <c r="BT15" s="468"/>
      <c r="BU15" s="468"/>
      <c r="BV15" s="468"/>
      <c r="BW15" s="468"/>
      <c r="BX15" s="468"/>
      <c r="BY15" s="468"/>
      <c r="BZ15" s="468"/>
      <c r="CA15" s="468"/>
      <c r="CB15" s="468"/>
      <c r="CC15" s="468"/>
      <c r="CD15" s="468"/>
      <c r="CE15" s="468"/>
      <c r="CF15" s="468"/>
      <c r="CG15" s="468"/>
      <c r="CH15" s="468"/>
      <c r="CI15" s="468"/>
      <c r="CJ15" s="468"/>
      <c r="CK15" s="468"/>
      <c r="CL15" s="468"/>
      <c r="CM15" s="468"/>
      <c r="CN15" s="468"/>
      <c r="CO15" s="468"/>
      <c r="CP15" s="468"/>
      <c r="CQ15" s="468"/>
      <c r="CR15" s="468"/>
      <c r="CS15" s="468"/>
      <c r="CT15" s="468"/>
      <c r="CU15" s="468"/>
      <c r="CV15" s="468"/>
      <c r="CW15" s="468"/>
      <c r="CX15" s="468"/>
      <c r="CY15" s="468"/>
      <c r="CZ15" s="468"/>
      <c r="DA15" s="468"/>
      <c r="DB15" s="468"/>
      <c r="DC15" s="468"/>
      <c r="DD15" s="468"/>
      <c r="DE15" s="468"/>
      <c r="DF15" s="468"/>
      <c r="DG15" s="468"/>
      <c r="DH15" s="468"/>
      <c r="DI15" s="468"/>
      <c r="DJ15" s="468"/>
      <c r="DK15" s="468"/>
      <c r="DL15" s="468"/>
      <c r="DM15" s="468"/>
      <c r="DN15" s="468"/>
      <c r="DO15" s="468"/>
      <c r="DP15" s="468"/>
      <c r="DQ15" s="468"/>
      <c r="DR15" s="468"/>
      <c r="DS15" s="468"/>
      <c r="DT15" s="468"/>
      <c r="DU15" s="468"/>
      <c r="DV15" s="468"/>
      <c r="DW15" s="468"/>
      <c r="DX15" s="468"/>
      <c r="DY15" s="468"/>
      <c r="DZ15" s="468"/>
      <c r="EA15" s="468"/>
    </row>
    <row r="16" spans="1:131" ht="39" customHeight="1">
      <c r="A16" s="7"/>
      <c r="B16" s="16"/>
      <c r="C16" s="35"/>
      <c r="D16" s="52"/>
      <c r="E16" s="52"/>
      <c r="F16" s="52"/>
      <c r="G16" s="52"/>
      <c r="H16" s="52"/>
      <c r="I16" s="52"/>
      <c r="J16" s="52"/>
      <c r="K16" s="52"/>
      <c r="L16" s="127"/>
      <c r="M16" s="137"/>
      <c r="N16" s="137"/>
      <c r="O16" s="137"/>
      <c r="P16" s="137"/>
      <c r="Q16" s="137"/>
      <c r="R16" s="137"/>
      <c r="S16" s="137"/>
      <c r="T16" s="137"/>
      <c r="U16" s="137"/>
      <c r="V16" s="137"/>
      <c r="W16" s="137"/>
      <c r="X16" s="137"/>
      <c r="Y16" s="137"/>
      <c r="Z16" s="137"/>
      <c r="AA16" s="137"/>
      <c r="AB16" s="137"/>
      <c r="AC16" s="137"/>
      <c r="AD16" s="137"/>
      <c r="AE16" s="242"/>
      <c r="AF16" s="248" t="s">
        <v>7489</v>
      </c>
      <c r="AG16" s="186">
        <f>MAX(MIN(AN6-AN30,Q6)-AG4,0)</f>
        <v>0</v>
      </c>
      <c r="AH16" s="230"/>
      <c r="AI16" s="230"/>
      <c r="AJ16" s="199"/>
      <c r="AK16" s="127"/>
      <c r="AL16" s="137"/>
      <c r="AM16" s="137"/>
      <c r="AN16" s="137"/>
      <c r="AO16" s="137"/>
      <c r="AP16" s="137"/>
      <c r="AQ16" s="242"/>
      <c r="AR16" s="389"/>
      <c r="AS16" s="389"/>
      <c r="AT16" s="389"/>
      <c r="AU16" s="389"/>
      <c r="AZ16" s="389"/>
      <c r="BA16" s="468"/>
      <c r="BB16" s="468"/>
      <c r="BC16" s="468"/>
      <c r="BD16" s="468"/>
      <c r="BE16" s="468"/>
      <c r="BF16" s="468"/>
      <c r="BG16" s="468"/>
      <c r="BH16" s="468"/>
      <c r="BI16" s="468"/>
      <c r="BJ16" s="468"/>
      <c r="BK16" s="468"/>
      <c r="BL16" s="468"/>
      <c r="BM16" s="468"/>
      <c r="BN16" s="468"/>
      <c r="BO16" s="468"/>
      <c r="BP16" s="468"/>
      <c r="BQ16" s="468"/>
      <c r="BR16" s="468"/>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8"/>
      <c r="CQ16" s="468"/>
      <c r="CR16" s="468"/>
      <c r="CS16" s="468"/>
      <c r="CT16" s="468"/>
      <c r="CU16" s="468"/>
      <c r="CV16" s="468"/>
      <c r="CW16" s="468"/>
      <c r="CX16" s="468"/>
      <c r="CY16" s="468"/>
      <c r="CZ16" s="468"/>
      <c r="DA16" s="468"/>
      <c r="DB16" s="468"/>
      <c r="DC16" s="468"/>
      <c r="DD16" s="468"/>
      <c r="DE16" s="468"/>
      <c r="DF16" s="468"/>
      <c r="DG16" s="468"/>
      <c r="DH16" s="468"/>
      <c r="DI16" s="468"/>
      <c r="DJ16" s="468"/>
      <c r="DK16" s="468"/>
      <c r="DL16" s="468"/>
      <c r="DM16" s="468"/>
      <c r="DN16" s="468"/>
      <c r="DO16" s="468"/>
      <c r="DP16" s="468"/>
      <c r="DQ16" s="468"/>
      <c r="DR16" s="468"/>
      <c r="DS16" s="468"/>
      <c r="DT16" s="468"/>
      <c r="DU16" s="468"/>
      <c r="DV16" s="468"/>
      <c r="DW16" s="468"/>
      <c r="DX16" s="468"/>
      <c r="DY16" s="468"/>
      <c r="DZ16" s="468"/>
      <c r="EA16" s="468"/>
    </row>
    <row r="17" spans="1:131" ht="39" customHeight="1">
      <c r="A17" s="7"/>
      <c r="B17" s="16"/>
      <c r="C17" s="35"/>
      <c r="D17" s="52"/>
      <c r="E17" s="52"/>
      <c r="F17" s="52"/>
      <c r="G17" s="52"/>
      <c r="H17" s="52"/>
      <c r="I17" s="52"/>
      <c r="J17" s="52"/>
      <c r="K17" s="52"/>
      <c r="L17" s="127"/>
      <c r="M17" s="137"/>
      <c r="N17" s="137"/>
      <c r="O17" s="137"/>
      <c r="P17" s="137"/>
      <c r="Q17" s="137"/>
      <c r="R17" s="137"/>
      <c r="S17" s="137"/>
      <c r="T17" s="137"/>
      <c r="U17" s="137"/>
      <c r="V17" s="137"/>
      <c r="W17" s="137"/>
      <c r="X17" s="137"/>
      <c r="Y17" s="137"/>
      <c r="Z17" s="137"/>
      <c r="AA17" s="137"/>
      <c r="AB17" s="137"/>
      <c r="AC17" s="137"/>
      <c r="AD17" s="137"/>
      <c r="AE17" s="242"/>
      <c r="AF17" s="248" t="s">
        <v>4975</v>
      </c>
      <c r="AG17" s="186">
        <f>MAX(MIN(AN9-AN31,Q7)-AG5,0)</f>
        <v>0</v>
      </c>
      <c r="AH17" s="230"/>
      <c r="AI17" s="230"/>
      <c r="AJ17" s="199"/>
      <c r="AK17" s="127"/>
      <c r="AL17" s="137"/>
      <c r="AM17" s="137"/>
      <c r="AN17" s="137"/>
      <c r="AO17" s="137"/>
      <c r="AP17" s="137"/>
      <c r="AQ17" s="242"/>
      <c r="AR17" s="389"/>
      <c r="AS17" s="389"/>
      <c r="AT17" s="389"/>
      <c r="AU17" s="389"/>
      <c r="AZ17" s="389"/>
      <c r="BA17" s="468"/>
      <c r="BB17" s="468"/>
      <c r="BC17" s="468"/>
      <c r="BD17" s="468"/>
      <c r="BE17" s="468"/>
      <c r="BF17" s="468"/>
      <c r="BG17" s="468"/>
      <c r="BH17" s="468"/>
      <c r="BI17" s="468"/>
      <c r="BJ17" s="468"/>
      <c r="BK17" s="468"/>
      <c r="BL17" s="468"/>
      <c r="BM17" s="468"/>
      <c r="BN17" s="468"/>
      <c r="BO17" s="468"/>
      <c r="BP17" s="468"/>
      <c r="BQ17" s="468"/>
      <c r="BR17" s="468"/>
      <c r="BS17" s="468"/>
      <c r="BT17" s="468"/>
      <c r="BU17" s="468"/>
      <c r="BV17" s="468"/>
      <c r="BW17" s="468"/>
      <c r="BX17" s="468"/>
      <c r="BY17" s="468"/>
      <c r="BZ17" s="468"/>
      <c r="CA17" s="468"/>
      <c r="CB17" s="468"/>
      <c r="CC17" s="468"/>
      <c r="CD17" s="468"/>
      <c r="CE17" s="468"/>
      <c r="CF17" s="468"/>
      <c r="CG17" s="468"/>
      <c r="CH17" s="468"/>
      <c r="CI17" s="468"/>
      <c r="CJ17" s="468"/>
      <c r="CK17" s="468"/>
      <c r="CL17" s="468"/>
      <c r="CM17" s="468"/>
      <c r="CN17" s="468"/>
      <c r="CO17" s="468"/>
      <c r="CP17" s="468"/>
      <c r="CQ17" s="468"/>
      <c r="CR17" s="468"/>
      <c r="CS17" s="468"/>
      <c r="CT17" s="468"/>
      <c r="CU17" s="468"/>
      <c r="CV17" s="468"/>
      <c r="CW17" s="468"/>
      <c r="CX17" s="468"/>
      <c r="CY17" s="468"/>
      <c r="CZ17" s="468"/>
      <c r="DA17" s="468"/>
      <c r="DB17" s="468"/>
      <c r="DC17" s="468"/>
      <c r="DD17" s="468"/>
      <c r="DE17" s="468"/>
      <c r="DF17" s="468"/>
      <c r="DG17" s="468"/>
      <c r="DH17" s="468"/>
      <c r="DI17" s="468"/>
      <c r="DJ17" s="468"/>
      <c r="DK17" s="468"/>
      <c r="DL17" s="468"/>
      <c r="DM17" s="468"/>
      <c r="DN17" s="468"/>
      <c r="DO17" s="468"/>
      <c r="DP17" s="468"/>
      <c r="DQ17" s="468"/>
      <c r="DR17" s="468"/>
      <c r="DS17" s="468"/>
      <c r="DT17" s="468"/>
      <c r="DU17" s="468"/>
      <c r="DV17" s="468"/>
      <c r="DW17" s="468"/>
      <c r="DX17" s="468"/>
      <c r="DY17" s="468"/>
      <c r="DZ17" s="468"/>
      <c r="EA17" s="468"/>
    </row>
    <row r="18" spans="1:131" ht="39" customHeight="1">
      <c r="A18" s="7"/>
      <c r="B18" s="16"/>
      <c r="C18" s="35"/>
      <c r="D18" s="52"/>
      <c r="E18" s="52"/>
      <c r="F18" s="52"/>
      <c r="G18" s="52"/>
      <c r="H18" s="52"/>
      <c r="I18" s="52"/>
      <c r="J18" s="52"/>
      <c r="K18" s="52"/>
      <c r="L18" s="127"/>
      <c r="M18" s="137"/>
      <c r="N18" s="137"/>
      <c r="O18" s="137"/>
      <c r="P18" s="137"/>
      <c r="Q18" s="137"/>
      <c r="R18" s="137"/>
      <c r="S18" s="137"/>
      <c r="T18" s="137"/>
      <c r="U18" s="137"/>
      <c r="V18" s="137"/>
      <c r="W18" s="137"/>
      <c r="X18" s="137"/>
      <c r="Y18" s="137"/>
      <c r="Z18" s="137"/>
      <c r="AA18" s="137"/>
      <c r="AB18" s="137"/>
      <c r="AC18" s="137"/>
      <c r="AD18" s="137"/>
      <c r="AE18" s="242"/>
      <c r="AF18" s="251" t="s">
        <v>5986</v>
      </c>
      <c r="AG18" s="186">
        <f>MAX(MIN(AN10-AN32,Q8)-AG6,0)</f>
        <v>109030</v>
      </c>
      <c r="AH18" s="230"/>
      <c r="AI18" s="230"/>
      <c r="AJ18" s="199"/>
      <c r="AK18" s="127"/>
      <c r="AL18" s="137"/>
      <c r="AM18" s="137"/>
      <c r="AN18" s="137"/>
      <c r="AO18" s="137"/>
      <c r="AP18" s="137"/>
      <c r="AQ18" s="242"/>
      <c r="AR18" s="389"/>
      <c r="AS18" s="389"/>
      <c r="AT18" s="389"/>
      <c r="AU18" s="389"/>
      <c r="AZ18" s="389"/>
      <c r="BA18" s="468"/>
      <c r="BB18" s="468"/>
      <c r="BC18" s="468"/>
      <c r="BD18" s="468"/>
      <c r="BE18" s="468"/>
      <c r="BF18" s="468"/>
      <c r="BG18" s="468"/>
      <c r="BH18" s="468"/>
      <c r="BI18" s="468"/>
      <c r="BJ18" s="468"/>
      <c r="BK18" s="468"/>
      <c r="BL18" s="468"/>
      <c r="BM18" s="468"/>
      <c r="BN18" s="468"/>
      <c r="BO18" s="468"/>
      <c r="BP18" s="468"/>
      <c r="BQ18" s="468"/>
      <c r="BR18" s="468"/>
      <c r="BS18" s="468"/>
      <c r="BT18" s="468"/>
      <c r="BU18" s="468"/>
      <c r="BV18" s="468"/>
      <c r="BW18" s="468"/>
      <c r="BX18" s="468"/>
      <c r="BY18" s="468"/>
      <c r="BZ18" s="468"/>
      <c r="CA18" s="468"/>
      <c r="CB18" s="468"/>
      <c r="CC18" s="468"/>
      <c r="CD18" s="468"/>
      <c r="CE18" s="468"/>
      <c r="CF18" s="468"/>
      <c r="CG18" s="468"/>
      <c r="CH18" s="468"/>
      <c r="CI18" s="468"/>
      <c r="CJ18" s="468"/>
      <c r="CK18" s="468"/>
      <c r="CL18" s="468"/>
      <c r="CM18" s="468"/>
      <c r="CN18" s="468"/>
      <c r="CO18" s="468"/>
      <c r="CP18" s="468"/>
      <c r="CQ18" s="468"/>
      <c r="CR18" s="468"/>
      <c r="CS18" s="468"/>
      <c r="CT18" s="468"/>
      <c r="CU18" s="468"/>
      <c r="CV18" s="468"/>
      <c r="CW18" s="468"/>
      <c r="CX18" s="468"/>
      <c r="CY18" s="468"/>
      <c r="CZ18" s="468"/>
      <c r="DA18" s="468"/>
      <c r="DB18" s="468"/>
      <c r="DC18" s="468"/>
      <c r="DD18" s="468"/>
      <c r="DE18" s="468"/>
      <c r="DF18" s="468"/>
      <c r="DG18" s="468"/>
      <c r="DH18" s="468"/>
      <c r="DI18" s="468"/>
      <c r="DJ18" s="468"/>
      <c r="DK18" s="468"/>
      <c r="DL18" s="468"/>
      <c r="DM18" s="468"/>
      <c r="DN18" s="468"/>
      <c r="DO18" s="468"/>
      <c r="DP18" s="468"/>
      <c r="DQ18" s="468"/>
      <c r="DR18" s="468"/>
      <c r="DS18" s="468"/>
      <c r="DT18" s="468"/>
      <c r="DU18" s="468"/>
      <c r="DV18" s="468"/>
      <c r="DW18" s="468"/>
      <c r="DX18" s="468"/>
      <c r="DY18" s="468"/>
      <c r="DZ18" s="468"/>
      <c r="EA18" s="468"/>
    </row>
    <row r="19" spans="1:131" ht="45" customHeight="1">
      <c r="A19" s="7"/>
      <c r="B19" s="16"/>
      <c r="C19" s="35"/>
      <c r="D19" s="52"/>
      <c r="E19" s="52"/>
      <c r="F19" s="52"/>
      <c r="G19" s="52"/>
      <c r="H19" s="52"/>
      <c r="I19" s="52"/>
      <c r="J19" s="52"/>
      <c r="K19" s="52"/>
      <c r="L19" s="127"/>
      <c r="M19" s="137"/>
      <c r="N19" s="137"/>
      <c r="O19" s="137"/>
      <c r="P19" s="137"/>
      <c r="Q19" s="137"/>
      <c r="R19" s="137"/>
      <c r="S19" s="137"/>
      <c r="T19" s="137"/>
      <c r="U19" s="137"/>
      <c r="V19" s="137"/>
      <c r="W19" s="137"/>
      <c r="X19" s="137"/>
      <c r="Y19" s="137"/>
      <c r="Z19" s="137"/>
      <c r="AA19" s="137"/>
      <c r="AB19" s="137"/>
      <c r="AC19" s="137"/>
      <c r="AD19" s="137"/>
      <c r="AE19" s="242"/>
      <c r="AF19" s="247" t="s">
        <v>4397</v>
      </c>
      <c r="AG19" s="186">
        <f>MAX(MIN(AN11-AN33,Q9)-AG7,0)</f>
        <v>7800</v>
      </c>
      <c r="AH19" s="230"/>
      <c r="AI19" s="230"/>
      <c r="AJ19" s="199"/>
      <c r="AK19" s="127"/>
      <c r="AL19" s="137"/>
      <c r="AM19" s="137"/>
      <c r="AN19" s="137"/>
      <c r="AO19" s="137"/>
      <c r="AP19" s="137"/>
      <c r="AQ19" s="242"/>
      <c r="AR19" s="389"/>
      <c r="AS19" s="389"/>
      <c r="AT19" s="389"/>
      <c r="AU19" s="389"/>
      <c r="AZ19" s="389"/>
      <c r="BA19" s="468"/>
      <c r="BB19" s="468"/>
      <c r="BC19" s="468"/>
      <c r="BD19" s="468"/>
      <c r="BE19" s="468"/>
      <c r="BF19" s="468"/>
      <c r="BG19" s="468"/>
      <c r="BH19" s="468"/>
      <c r="BI19" s="468"/>
      <c r="BJ19" s="468"/>
      <c r="BK19" s="468"/>
      <c r="BL19" s="468"/>
      <c r="BM19" s="468"/>
      <c r="BN19" s="468"/>
      <c r="BO19" s="468"/>
      <c r="BP19" s="468"/>
      <c r="BQ19" s="468"/>
      <c r="BR19" s="468"/>
      <c r="BS19" s="468"/>
      <c r="BT19" s="468"/>
      <c r="BU19" s="468"/>
      <c r="BV19" s="468"/>
      <c r="BW19" s="468"/>
      <c r="BX19" s="468"/>
      <c r="BY19" s="468"/>
      <c r="BZ19" s="468"/>
      <c r="CA19" s="468"/>
      <c r="CB19" s="468"/>
      <c r="CC19" s="468"/>
      <c r="CD19" s="468"/>
      <c r="CE19" s="468"/>
      <c r="CF19" s="468"/>
      <c r="CG19" s="468"/>
      <c r="CH19" s="468"/>
      <c r="CI19" s="468"/>
      <c r="CJ19" s="468"/>
      <c r="CK19" s="468"/>
      <c r="CL19" s="468"/>
      <c r="CM19" s="468"/>
      <c r="CN19" s="468"/>
      <c r="CO19" s="468"/>
      <c r="CP19" s="468"/>
      <c r="CQ19" s="468"/>
      <c r="CR19" s="468"/>
      <c r="CS19" s="468"/>
      <c r="CT19" s="468"/>
      <c r="CU19" s="468"/>
      <c r="CV19" s="468"/>
      <c r="CW19" s="468"/>
      <c r="CX19" s="468"/>
      <c r="CY19" s="468"/>
      <c r="CZ19" s="468"/>
      <c r="DA19" s="468"/>
      <c r="DB19" s="468"/>
      <c r="DC19" s="468"/>
      <c r="DD19" s="468"/>
      <c r="DE19" s="468"/>
      <c r="DF19" s="468"/>
      <c r="DG19" s="468"/>
      <c r="DH19" s="468"/>
      <c r="DI19" s="468"/>
      <c r="DJ19" s="468"/>
      <c r="DK19" s="468"/>
      <c r="DL19" s="468"/>
      <c r="DM19" s="468"/>
      <c r="DN19" s="468"/>
      <c r="DO19" s="468"/>
      <c r="DP19" s="468"/>
      <c r="DQ19" s="468"/>
      <c r="DR19" s="468"/>
      <c r="DS19" s="468"/>
      <c r="DT19" s="468"/>
      <c r="DU19" s="468"/>
      <c r="DV19" s="468"/>
      <c r="DW19" s="468"/>
      <c r="DX19" s="468"/>
      <c r="DY19" s="468"/>
      <c r="DZ19" s="468"/>
      <c r="EA19" s="468"/>
    </row>
    <row r="20" spans="1:131" ht="50.4" customHeight="1">
      <c r="A20" s="7"/>
      <c r="B20" s="16"/>
      <c r="C20" s="35"/>
      <c r="D20" s="52"/>
      <c r="E20" s="52"/>
      <c r="F20" s="52"/>
      <c r="G20" s="52"/>
      <c r="H20" s="52"/>
      <c r="I20" s="52"/>
      <c r="J20" s="52"/>
      <c r="K20" s="52"/>
      <c r="L20" s="127"/>
      <c r="M20" s="137"/>
      <c r="N20" s="137"/>
      <c r="O20" s="137"/>
      <c r="P20" s="137"/>
      <c r="Q20" s="137"/>
      <c r="R20" s="137"/>
      <c r="S20" s="137"/>
      <c r="T20" s="137"/>
      <c r="U20" s="137"/>
      <c r="V20" s="137"/>
      <c r="W20" s="137"/>
      <c r="X20" s="137"/>
      <c r="Y20" s="137"/>
      <c r="Z20" s="137"/>
      <c r="AA20" s="137"/>
      <c r="AB20" s="137"/>
      <c r="AC20" s="137"/>
      <c r="AD20" s="137"/>
      <c r="AE20" s="242"/>
      <c r="AF20" s="249" t="s">
        <v>7477</v>
      </c>
      <c r="AG20" s="188">
        <f>MAX(MIN(AN12-AN34,Q10)-AG8,0)</f>
        <v>0</v>
      </c>
      <c r="AH20" s="266"/>
      <c r="AI20" s="266"/>
      <c r="AJ20" s="200"/>
      <c r="AK20" s="127"/>
      <c r="AL20" s="137"/>
      <c r="AM20" s="137"/>
      <c r="AN20" s="137"/>
      <c r="AO20" s="137"/>
      <c r="AP20" s="137"/>
      <c r="AQ20" s="242"/>
      <c r="AR20" s="389"/>
      <c r="AS20" s="389"/>
      <c r="AT20" s="389"/>
      <c r="AU20" s="389"/>
      <c r="AZ20" s="389"/>
      <c r="BA20" s="468"/>
      <c r="BB20" s="468"/>
      <c r="BC20" s="468"/>
      <c r="BD20" s="468"/>
      <c r="BE20" s="468"/>
      <c r="BF20" s="468"/>
      <c r="BG20" s="468"/>
      <c r="BH20" s="468"/>
      <c r="BI20" s="468"/>
      <c r="BJ20" s="468"/>
      <c r="BK20" s="468"/>
      <c r="BL20" s="468"/>
      <c r="BM20" s="468"/>
      <c r="BN20" s="468"/>
      <c r="BO20" s="468"/>
      <c r="BP20" s="468"/>
      <c r="BQ20" s="468"/>
      <c r="BR20" s="468"/>
      <c r="BS20" s="468"/>
      <c r="BT20" s="468"/>
      <c r="BU20" s="468"/>
      <c r="BV20" s="468"/>
      <c r="BW20" s="468"/>
      <c r="BX20" s="468"/>
      <c r="BY20" s="468"/>
      <c r="BZ20" s="468"/>
      <c r="CA20" s="468"/>
      <c r="CB20" s="468"/>
      <c r="CC20" s="468"/>
      <c r="CD20" s="468"/>
      <c r="CE20" s="468"/>
      <c r="CF20" s="468"/>
      <c r="CG20" s="468"/>
      <c r="CH20" s="468"/>
      <c r="CI20" s="468"/>
      <c r="CJ20" s="468"/>
      <c r="CK20" s="468"/>
      <c r="CL20" s="468"/>
      <c r="CM20" s="468"/>
      <c r="CN20" s="468"/>
      <c r="CO20" s="468"/>
      <c r="CP20" s="468"/>
      <c r="CQ20" s="468"/>
      <c r="CR20" s="468"/>
      <c r="CS20" s="468"/>
      <c r="CT20" s="468"/>
      <c r="CU20" s="468"/>
      <c r="CV20" s="468"/>
      <c r="CW20" s="468"/>
      <c r="CX20" s="468"/>
      <c r="CY20" s="468"/>
      <c r="CZ20" s="468"/>
      <c r="DA20" s="468"/>
      <c r="DB20" s="468"/>
      <c r="DC20" s="468"/>
      <c r="DD20" s="468"/>
      <c r="DE20" s="468"/>
      <c r="DF20" s="468"/>
      <c r="DG20" s="468"/>
      <c r="DH20" s="468"/>
      <c r="DI20" s="468"/>
      <c r="DJ20" s="468"/>
      <c r="DK20" s="468"/>
      <c r="DL20" s="468"/>
      <c r="DM20" s="468"/>
      <c r="DN20" s="468"/>
      <c r="DO20" s="468"/>
      <c r="DP20" s="468"/>
      <c r="DQ20" s="468"/>
      <c r="DR20" s="468"/>
      <c r="DS20" s="468"/>
      <c r="DT20" s="468"/>
      <c r="DU20" s="468"/>
      <c r="DV20" s="468"/>
      <c r="DW20" s="468"/>
      <c r="DX20" s="468"/>
      <c r="DY20" s="468"/>
      <c r="DZ20" s="468"/>
      <c r="EA20" s="468"/>
    </row>
    <row r="21" spans="1:131" ht="55.2" customHeight="1">
      <c r="A21" s="7"/>
      <c r="B21" s="16"/>
      <c r="C21" s="35"/>
      <c r="D21" s="52"/>
      <c r="E21" s="52"/>
      <c r="F21" s="52"/>
      <c r="G21" s="52"/>
      <c r="H21" s="52"/>
      <c r="I21" s="52"/>
      <c r="J21" s="52"/>
      <c r="K21" s="52"/>
      <c r="L21" s="127"/>
      <c r="M21" s="137"/>
      <c r="N21" s="137"/>
      <c r="O21" s="137"/>
      <c r="P21" s="137"/>
      <c r="Q21" s="137"/>
      <c r="R21" s="137"/>
      <c r="S21" s="137"/>
      <c r="T21" s="137"/>
      <c r="U21" s="137"/>
      <c r="V21" s="137"/>
      <c r="W21" s="137"/>
      <c r="X21" s="137"/>
      <c r="Y21" s="137"/>
      <c r="Z21" s="137"/>
      <c r="AA21" s="137"/>
      <c r="AB21" s="137"/>
      <c r="AC21" s="137"/>
      <c r="AD21" s="137"/>
      <c r="AE21" s="242"/>
      <c r="AF21" s="252"/>
      <c r="AG21" s="268"/>
      <c r="AH21" s="268"/>
      <c r="AI21" s="268"/>
      <c r="AJ21" s="281"/>
      <c r="AK21" s="127"/>
      <c r="AL21" s="137"/>
      <c r="AM21" s="137"/>
      <c r="AN21" s="137"/>
      <c r="AO21" s="137"/>
      <c r="AP21" s="137"/>
      <c r="AQ21" s="242"/>
      <c r="AR21" s="389"/>
      <c r="AS21" s="389"/>
      <c r="AT21" s="389"/>
      <c r="AU21" s="389"/>
      <c r="AZ21" s="389"/>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68"/>
      <c r="CZ21" s="468"/>
      <c r="DA21" s="468"/>
      <c r="DB21" s="468"/>
      <c r="DC21" s="468"/>
      <c r="DD21" s="468"/>
      <c r="DE21" s="468"/>
      <c r="DF21" s="468"/>
      <c r="DG21" s="468"/>
      <c r="DH21" s="468"/>
      <c r="DI21" s="468"/>
      <c r="DJ21" s="468"/>
      <c r="DK21" s="468"/>
      <c r="DL21" s="468"/>
      <c r="DM21" s="468"/>
      <c r="DN21" s="468"/>
      <c r="DO21" s="468"/>
      <c r="DP21" s="468"/>
      <c r="DQ21" s="468"/>
      <c r="DR21" s="468"/>
      <c r="DS21" s="468"/>
      <c r="DT21" s="468"/>
      <c r="DU21" s="468"/>
      <c r="DV21" s="468"/>
      <c r="DW21" s="468"/>
      <c r="DX21" s="468"/>
      <c r="DY21" s="468"/>
      <c r="DZ21" s="468"/>
      <c r="EA21" s="468"/>
    </row>
    <row r="22" spans="1:131" ht="46.8" customHeight="1">
      <c r="A22" s="7"/>
      <c r="B22" s="16"/>
      <c r="C22" s="35"/>
      <c r="D22" s="52"/>
      <c r="E22" s="52"/>
      <c r="F22" s="52"/>
      <c r="G22" s="52"/>
      <c r="H22" s="52"/>
      <c r="I22" s="52"/>
      <c r="J22" s="52"/>
      <c r="K22" s="52"/>
      <c r="L22" s="127"/>
      <c r="M22" s="137"/>
      <c r="N22" s="137"/>
      <c r="O22" s="137"/>
      <c r="P22" s="137"/>
      <c r="Q22" s="137"/>
      <c r="R22" s="137"/>
      <c r="S22" s="137"/>
      <c r="T22" s="137"/>
      <c r="U22" s="137"/>
      <c r="V22" s="137"/>
      <c r="W22" s="137"/>
      <c r="X22" s="137"/>
      <c r="Y22" s="137"/>
      <c r="Z22" s="137"/>
      <c r="AA22" s="137"/>
      <c r="AB22" s="137"/>
      <c r="AC22" s="137"/>
      <c r="AD22" s="137"/>
      <c r="AE22" s="242"/>
      <c r="AF22" s="127"/>
      <c r="AG22" s="137"/>
      <c r="AH22" s="137"/>
      <c r="AI22" s="137"/>
      <c r="AJ22" s="242"/>
      <c r="AK22" s="127"/>
      <c r="AL22" s="137"/>
      <c r="AM22" s="137"/>
      <c r="AN22" s="137"/>
      <c r="AO22" s="137"/>
      <c r="AP22" s="137"/>
      <c r="AQ22" s="242"/>
      <c r="AR22" s="393"/>
      <c r="AS22" s="389"/>
      <c r="AT22" s="389"/>
      <c r="AU22" s="389"/>
      <c r="AV22" s="389"/>
      <c r="AW22" s="389"/>
      <c r="AZ22" s="389"/>
      <c r="BA22" s="468"/>
      <c r="BB22" s="468"/>
      <c r="BC22" s="468"/>
      <c r="BD22" s="468"/>
      <c r="BE22" s="468"/>
      <c r="BF22" s="468"/>
      <c r="BG22" s="468"/>
      <c r="BH22" s="468"/>
      <c r="BI22" s="468"/>
      <c r="BJ22" s="468"/>
      <c r="BK22" s="468"/>
      <c r="BL22" s="468"/>
      <c r="BM22" s="468"/>
      <c r="BN22" s="468"/>
      <c r="BO22" s="468"/>
      <c r="BP22" s="468"/>
      <c r="BQ22" s="468"/>
      <c r="BR22" s="468"/>
      <c r="BS22" s="468"/>
      <c r="BT22" s="468"/>
      <c r="BU22" s="468"/>
      <c r="BV22" s="468"/>
      <c r="BW22" s="468"/>
      <c r="BX22" s="468"/>
      <c r="BY22" s="468"/>
      <c r="BZ22" s="468"/>
      <c r="CA22" s="468"/>
      <c r="CB22" s="468"/>
      <c r="CC22" s="468"/>
      <c r="CD22" s="468"/>
      <c r="CE22" s="468"/>
      <c r="CF22" s="468"/>
      <c r="CG22" s="468"/>
      <c r="CH22" s="468"/>
      <c r="CI22" s="468"/>
      <c r="CJ22" s="468"/>
      <c r="CK22" s="468"/>
      <c r="CL22" s="468"/>
      <c r="CM22" s="468"/>
      <c r="CN22" s="468"/>
      <c r="CO22" s="468"/>
      <c r="CP22" s="468"/>
      <c r="CQ22" s="468"/>
      <c r="CR22" s="468"/>
      <c r="CS22" s="468"/>
      <c r="CT22" s="468"/>
      <c r="CU22" s="468"/>
      <c r="CV22" s="468"/>
      <c r="CW22" s="468"/>
      <c r="CX22" s="468"/>
      <c r="CY22" s="468"/>
      <c r="CZ22" s="468"/>
      <c r="DA22" s="468"/>
      <c r="DB22" s="468"/>
      <c r="DC22" s="468"/>
      <c r="DD22" s="468"/>
      <c r="DE22" s="468"/>
      <c r="DF22" s="468"/>
      <c r="DG22" s="468"/>
      <c r="DH22" s="468"/>
      <c r="DI22" s="468"/>
      <c r="DJ22" s="468"/>
      <c r="DK22" s="468"/>
      <c r="DL22" s="468"/>
      <c r="DM22" s="468"/>
      <c r="DN22" s="468"/>
      <c r="DO22" s="468"/>
      <c r="DP22" s="468"/>
      <c r="DQ22" s="468"/>
      <c r="DR22" s="468"/>
      <c r="DS22" s="468"/>
      <c r="DT22" s="468"/>
      <c r="DU22" s="468"/>
      <c r="DV22" s="468"/>
      <c r="DW22" s="468"/>
      <c r="DX22" s="468"/>
      <c r="DY22" s="468"/>
      <c r="DZ22" s="468"/>
      <c r="EA22" s="468"/>
    </row>
    <row r="23" spans="1:131" ht="39" customHeight="1">
      <c r="A23" s="7"/>
      <c r="B23" s="16"/>
      <c r="C23" s="35"/>
      <c r="D23" s="52"/>
      <c r="E23" s="52"/>
      <c r="F23" s="52"/>
      <c r="G23" s="52"/>
      <c r="H23" s="52"/>
      <c r="I23" s="52"/>
      <c r="J23" s="52"/>
      <c r="K23" s="52"/>
      <c r="L23" s="127"/>
      <c r="M23" s="137"/>
      <c r="N23" s="137"/>
      <c r="O23" s="137"/>
      <c r="P23" s="137"/>
      <c r="Q23" s="137"/>
      <c r="R23" s="137"/>
      <c r="S23" s="137"/>
      <c r="T23" s="137"/>
      <c r="U23" s="137"/>
      <c r="V23" s="137"/>
      <c r="W23" s="137"/>
      <c r="X23" s="137"/>
      <c r="Y23" s="137"/>
      <c r="Z23" s="137"/>
      <c r="AA23" s="137"/>
      <c r="AB23" s="137"/>
      <c r="AC23" s="137"/>
      <c r="AD23" s="137"/>
      <c r="AE23" s="242"/>
      <c r="AF23" s="127"/>
      <c r="AG23" s="137"/>
      <c r="AH23" s="137"/>
      <c r="AI23" s="137"/>
      <c r="AJ23" s="242"/>
      <c r="AK23" s="127"/>
      <c r="AL23" s="137"/>
      <c r="AM23" s="137"/>
      <c r="AN23" s="137"/>
      <c r="AO23" s="137"/>
      <c r="AP23" s="137"/>
      <c r="AQ23" s="242"/>
      <c r="AR23" s="394"/>
      <c r="AS23" s="385"/>
      <c r="AT23" s="385"/>
      <c r="AU23" s="385"/>
      <c r="AV23" s="385"/>
      <c r="AW23" s="385"/>
      <c r="AZ23" s="389"/>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8"/>
      <c r="DB23" s="468"/>
      <c r="DC23" s="468"/>
      <c r="DD23" s="468"/>
      <c r="DE23" s="468"/>
      <c r="DF23" s="468"/>
      <c r="DG23" s="468"/>
      <c r="DH23" s="468"/>
      <c r="DI23" s="468"/>
      <c r="DJ23" s="468"/>
      <c r="DK23" s="468"/>
      <c r="DL23" s="468"/>
      <c r="DM23" s="468"/>
      <c r="DN23" s="468"/>
      <c r="DO23" s="468"/>
      <c r="DP23" s="468"/>
      <c r="DQ23" s="468"/>
      <c r="DR23" s="468"/>
      <c r="DS23" s="468"/>
      <c r="DT23" s="468"/>
      <c r="DU23" s="468"/>
      <c r="DV23" s="468"/>
      <c r="DW23" s="468"/>
      <c r="DX23" s="468"/>
      <c r="DY23" s="468"/>
      <c r="DZ23" s="468"/>
      <c r="EA23" s="468"/>
    </row>
    <row r="24" spans="1:131" ht="39" customHeight="1">
      <c r="A24" s="7"/>
      <c r="B24" s="16"/>
      <c r="C24" s="35"/>
      <c r="D24" s="52"/>
      <c r="E24" s="52"/>
      <c r="F24" s="52"/>
      <c r="G24" s="52"/>
      <c r="H24" s="52"/>
      <c r="I24" s="52"/>
      <c r="J24" s="52"/>
      <c r="K24" s="52"/>
      <c r="L24" s="127"/>
      <c r="M24" s="137"/>
      <c r="N24" s="137"/>
      <c r="O24" s="137"/>
      <c r="P24" s="137"/>
      <c r="Q24" s="137"/>
      <c r="R24" s="137"/>
      <c r="S24" s="137"/>
      <c r="T24" s="137"/>
      <c r="U24" s="137"/>
      <c r="V24" s="137"/>
      <c r="W24" s="137"/>
      <c r="X24" s="137"/>
      <c r="Y24" s="137"/>
      <c r="Z24" s="137"/>
      <c r="AA24" s="137"/>
      <c r="AB24" s="137"/>
      <c r="AC24" s="137"/>
      <c r="AD24" s="137"/>
      <c r="AE24" s="242"/>
      <c r="AF24" s="127"/>
      <c r="AG24" s="137"/>
      <c r="AH24" s="137"/>
      <c r="AI24" s="137"/>
      <c r="AJ24" s="242"/>
      <c r="AK24" s="127"/>
      <c r="AL24" s="137"/>
      <c r="AM24" s="137"/>
      <c r="AN24" s="137"/>
      <c r="AO24" s="137"/>
      <c r="AP24" s="137"/>
      <c r="AQ24" s="242"/>
      <c r="AR24" s="394"/>
      <c r="AS24" s="385"/>
      <c r="AT24" s="385"/>
      <c r="AU24" s="385"/>
      <c r="AV24" s="385"/>
      <c r="AW24" s="385"/>
      <c r="AZ24" s="389"/>
      <c r="BA24" s="468"/>
      <c r="BB24" s="468"/>
      <c r="BC24" s="468"/>
      <c r="BD24" s="468"/>
      <c r="BE24" s="468"/>
      <c r="BF24" s="468"/>
      <c r="BG24" s="468"/>
      <c r="BH24" s="468"/>
      <c r="BI24" s="468"/>
      <c r="BJ24" s="468"/>
      <c r="BK24" s="468"/>
      <c r="BL24" s="468"/>
      <c r="BM24" s="468"/>
      <c r="BN24" s="468"/>
      <c r="BO24" s="468"/>
      <c r="BP24" s="468"/>
      <c r="BQ24" s="468"/>
      <c r="BR24" s="468"/>
      <c r="BS24" s="468"/>
      <c r="BT24" s="468"/>
      <c r="BU24" s="468"/>
      <c r="BV24" s="468"/>
      <c r="BW24" s="468"/>
      <c r="BX24" s="468"/>
      <c r="BY24" s="468"/>
      <c r="BZ24" s="468"/>
      <c r="CA24" s="468"/>
      <c r="CB24" s="468"/>
      <c r="CC24" s="468"/>
      <c r="CD24" s="468"/>
      <c r="CE24" s="468"/>
      <c r="CF24" s="468"/>
      <c r="CG24" s="468"/>
      <c r="CH24" s="468"/>
      <c r="CI24" s="468"/>
      <c r="CJ24" s="468"/>
      <c r="CK24" s="468"/>
      <c r="CL24" s="468"/>
      <c r="CM24" s="468"/>
      <c r="CN24" s="468"/>
      <c r="CO24" s="468"/>
      <c r="CP24" s="468"/>
      <c r="CQ24" s="468"/>
      <c r="CR24" s="468"/>
      <c r="CS24" s="468"/>
      <c r="CT24" s="468"/>
      <c r="CU24" s="468"/>
      <c r="CV24" s="468"/>
      <c r="CW24" s="468"/>
      <c r="CX24" s="468"/>
      <c r="CY24" s="468"/>
      <c r="CZ24" s="468"/>
      <c r="DA24" s="468"/>
      <c r="DB24" s="468"/>
      <c r="DC24" s="468"/>
      <c r="DD24" s="468"/>
      <c r="DE24" s="468"/>
      <c r="DF24" s="468"/>
      <c r="DG24" s="468"/>
      <c r="DH24" s="468"/>
      <c r="DI24" s="468"/>
      <c r="DJ24" s="468"/>
      <c r="DK24" s="468"/>
      <c r="DL24" s="468"/>
      <c r="DM24" s="468"/>
      <c r="DN24" s="468"/>
      <c r="DO24" s="468"/>
      <c r="DP24" s="468"/>
      <c r="DQ24" s="468"/>
      <c r="DR24" s="468"/>
      <c r="DS24" s="468"/>
      <c r="DT24" s="468"/>
      <c r="DU24" s="468"/>
      <c r="DV24" s="468"/>
      <c r="DW24" s="468"/>
      <c r="DX24" s="468"/>
      <c r="DY24" s="468"/>
      <c r="DZ24" s="468"/>
      <c r="EA24" s="468"/>
    </row>
    <row r="25" spans="1:131" ht="39" customHeight="1">
      <c r="A25" s="7"/>
      <c r="B25" s="16"/>
      <c r="C25" s="35"/>
      <c r="D25" s="52"/>
      <c r="E25" s="52"/>
      <c r="F25" s="52"/>
      <c r="G25" s="52"/>
      <c r="H25" s="52"/>
      <c r="I25" s="52"/>
      <c r="J25" s="52"/>
      <c r="K25" s="52"/>
      <c r="L25" s="127"/>
      <c r="M25" s="137"/>
      <c r="N25" s="137"/>
      <c r="O25" s="137"/>
      <c r="P25" s="137"/>
      <c r="Q25" s="137"/>
      <c r="R25" s="137"/>
      <c r="S25" s="137"/>
      <c r="T25" s="137"/>
      <c r="U25" s="137"/>
      <c r="V25" s="137"/>
      <c r="W25" s="137"/>
      <c r="X25" s="137"/>
      <c r="Y25" s="137"/>
      <c r="Z25" s="137"/>
      <c r="AA25" s="137"/>
      <c r="AB25" s="137"/>
      <c r="AC25" s="137"/>
      <c r="AD25" s="137"/>
      <c r="AE25" s="242"/>
      <c r="AF25" s="128"/>
      <c r="AG25" s="138"/>
      <c r="AH25" s="138"/>
      <c r="AI25" s="138"/>
      <c r="AJ25" s="243"/>
      <c r="AK25" s="127"/>
      <c r="AL25" s="137"/>
      <c r="AM25" s="137"/>
      <c r="AN25" s="137"/>
      <c r="AO25" s="137"/>
      <c r="AP25" s="137"/>
      <c r="AQ25" s="242"/>
      <c r="AR25" s="385"/>
      <c r="AS25" s="385"/>
      <c r="AT25" s="385"/>
      <c r="AU25" s="385"/>
      <c r="AV25" s="385"/>
      <c r="AW25" s="385"/>
      <c r="AZ25" s="389"/>
      <c r="BA25" s="468"/>
      <c r="BB25" s="468"/>
      <c r="BC25" s="468"/>
      <c r="BD25" s="468"/>
      <c r="BE25" s="468"/>
      <c r="BF25" s="468"/>
      <c r="BG25" s="468"/>
      <c r="BH25" s="468"/>
      <c r="BI25" s="468"/>
      <c r="BJ25" s="468"/>
      <c r="BK25" s="468"/>
      <c r="BL25" s="468"/>
      <c r="BM25" s="468"/>
      <c r="BN25" s="468"/>
      <c r="BO25" s="468"/>
      <c r="BP25" s="468"/>
      <c r="BQ25" s="468"/>
      <c r="BR25" s="468"/>
      <c r="BS25" s="468"/>
      <c r="BT25" s="468"/>
      <c r="BU25" s="468"/>
      <c r="BV25" s="468"/>
      <c r="BW25" s="468"/>
      <c r="BX25" s="468"/>
      <c r="BY25" s="468"/>
      <c r="BZ25" s="468"/>
      <c r="CA25" s="468"/>
      <c r="CB25" s="468"/>
      <c r="CC25" s="468"/>
      <c r="CD25" s="468"/>
      <c r="CE25" s="468"/>
      <c r="CF25" s="468"/>
      <c r="CG25" s="468"/>
      <c r="CH25" s="468"/>
      <c r="CI25" s="468"/>
      <c r="CJ25" s="468"/>
      <c r="CK25" s="468"/>
      <c r="CL25" s="468"/>
      <c r="CM25" s="468"/>
      <c r="CN25" s="468"/>
      <c r="CO25" s="468"/>
      <c r="CP25" s="468"/>
      <c r="CQ25" s="468"/>
      <c r="CR25" s="468"/>
      <c r="CS25" s="468"/>
      <c r="CT25" s="468"/>
      <c r="CU25" s="468"/>
      <c r="CV25" s="468"/>
      <c r="CW25" s="468"/>
      <c r="CX25" s="468"/>
      <c r="CY25" s="468"/>
      <c r="CZ25" s="468"/>
      <c r="DA25" s="468"/>
      <c r="DB25" s="468"/>
      <c r="DC25" s="468"/>
      <c r="DD25" s="468"/>
      <c r="DE25" s="468"/>
      <c r="DF25" s="468"/>
      <c r="DG25" s="468"/>
      <c r="DH25" s="468"/>
      <c r="DI25" s="468"/>
      <c r="DJ25" s="468"/>
      <c r="DK25" s="468"/>
      <c r="DL25" s="468"/>
      <c r="DM25" s="468"/>
      <c r="DN25" s="468"/>
      <c r="DO25" s="468"/>
      <c r="DP25" s="468"/>
      <c r="DQ25" s="468"/>
      <c r="DR25" s="468"/>
      <c r="DS25" s="468"/>
      <c r="DT25" s="468"/>
      <c r="DU25" s="468"/>
      <c r="DV25" s="468"/>
      <c r="DW25" s="468"/>
      <c r="DX25" s="468"/>
      <c r="DY25" s="468"/>
      <c r="DZ25" s="468"/>
      <c r="EA25" s="468"/>
    </row>
    <row r="26" spans="1:131" ht="49.2" customHeight="1">
      <c r="A26" s="7"/>
      <c r="B26" s="16"/>
      <c r="C26" s="35"/>
      <c r="D26" s="52"/>
      <c r="E26" s="52"/>
      <c r="F26" s="52"/>
      <c r="G26" s="52"/>
      <c r="H26" s="52"/>
      <c r="I26" s="52"/>
      <c r="J26" s="52"/>
      <c r="K26" s="52"/>
      <c r="L26" s="127"/>
      <c r="M26" s="137"/>
      <c r="N26" s="137"/>
      <c r="O26" s="137"/>
      <c r="P26" s="137"/>
      <c r="Q26" s="137"/>
      <c r="R26" s="137"/>
      <c r="S26" s="137"/>
      <c r="T26" s="137"/>
      <c r="U26" s="137"/>
      <c r="V26" s="137"/>
      <c r="W26" s="137"/>
      <c r="X26" s="137"/>
      <c r="Y26" s="137"/>
      <c r="Z26" s="137"/>
      <c r="AA26" s="137"/>
      <c r="AB26" s="137"/>
      <c r="AC26" s="137"/>
      <c r="AD26" s="137"/>
      <c r="AE26" s="242"/>
      <c r="AF26" s="250" t="s">
        <v>2549</v>
      </c>
      <c r="AG26" s="267">
        <f t="shared" ref="AG26:AG31" si="0">SUM(AG3,AG15)</f>
        <v>43889</v>
      </c>
      <c r="AH26" s="272"/>
      <c r="AI26" s="272"/>
      <c r="AJ26" s="198"/>
      <c r="AK26" s="250"/>
      <c r="AL26" s="314"/>
      <c r="AM26" s="314"/>
      <c r="AN26" s="314"/>
      <c r="AO26" s="314"/>
      <c r="AP26" s="314"/>
      <c r="AQ26" s="366"/>
      <c r="AR26" s="389"/>
      <c r="AS26" s="389"/>
      <c r="AT26" s="389"/>
      <c r="AU26" s="389"/>
      <c r="AZ26" s="389"/>
      <c r="BA26" s="468"/>
      <c r="BB26" s="468"/>
      <c r="BC26" s="468"/>
      <c r="BD26" s="468"/>
      <c r="BE26" s="468"/>
      <c r="BF26" s="468"/>
      <c r="BG26" s="468"/>
      <c r="BH26" s="468"/>
      <c r="BI26" s="468"/>
      <c r="BJ26" s="468"/>
      <c r="BK26" s="468"/>
      <c r="BL26" s="468"/>
      <c r="BM26" s="468"/>
      <c r="BN26" s="468"/>
      <c r="BO26" s="468"/>
      <c r="BP26" s="468"/>
      <c r="BQ26" s="468"/>
      <c r="BR26" s="468"/>
      <c r="BS26" s="468"/>
      <c r="BT26" s="468"/>
      <c r="BU26" s="468"/>
      <c r="BV26" s="468"/>
      <c r="BW26" s="468"/>
      <c r="BX26" s="468"/>
      <c r="BY26" s="468"/>
      <c r="BZ26" s="468"/>
      <c r="CA26" s="468"/>
      <c r="CB26" s="468"/>
      <c r="CC26" s="468"/>
      <c r="CD26" s="468"/>
      <c r="CE26" s="468"/>
      <c r="CF26" s="468"/>
      <c r="CG26" s="468"/>
      <c r="CH26" s="468"/>
      <c r="CI26" s="468"/>
      <c r="CJ26" s="468"/>
      <c r="CK26" s="468"/>
      <c r="CL26" s="468"/>
      <c r="CM26" s="468"/>
      <c r="CN26" s="468"/>
      <c r="CO26" s="468"/>
      <c r="CP26" s="468"/>
      <c r="CQ26" s="468"/>
      <c r="CR26" s="468"/>
      <c r="CS26" s="468"/>
      <c r="CT26" s="468"/>
      <c r="CU26" s="468"/>
      <c r="CV26" s="468"/>
      <c r="CW26" s="468"/>
      <c r="CX26" s="468"/>
      <c r="CY26" s="468"/>
      <c r="CZ26" s="468"/>
      <c r="DA26" s="468"/>
      <c r="DB26" s="468"/>
      <c r="DC26" s="468"/>
      <c r="DD26" s="468"/>
      <c r="DE26" s="468"/>
      <c r="DF26" s="468"/>
      <c r="DG26" s="468"/>
      <c r="DH26" s="468"/>
      <c r="DI26" s="468"/>
      <c r="DJ26" s="468"/>
      <c r="DK26" s="468"/>
      <c r="DL26" s="468"/>
      <c r="DM26" s="468"/>
      <c r="DN26" s="468"/>
      <c r="DO26" s="468"/>
      <c r="DP26" s="468"/>
      <c r="DQ26" s="468"/>
      <c r="DR26" s="468"/>
      <c r="DS26" s="468"/>
      <c r="DT26" s="468"/>
      <c r="DU26" s="468"/>
      <c r="DV26" s="468"/>
      <c r="DW26" s="468"/>
      <c r="DX26" s="468"/>
      <c r="DY26" s="468"/>
      <c r="DZ26" s="468"/>
      <c r="EA26" s="468"/>
    </row>
    <row r="27" spans="1:131" ht="49.2" customHeight="1">
      <c r="A27" s="7"/>
      <c r="B27" s="16"/>
      <c r="C27" s="35"/>
      <c r="D27" s="52"/>
      <c r="E27" s="52"/>
      <c r="F27" s="52"/>
      <c r="G27" s="52"/>
      <c r="H27" s="52"/>
      <c r="I27" s="52"/>
      <c r="J27" s="52"/>
      <c r="K27" s="52"/>
      <c r="L27" s="127"/>
      <c r="M27" s="137"/>
      <c r="N27" s="137"/>
      <c r="O27" s="137"/>
      <c r="P27" s="137"/>
      <c r="Q27" s="137"/>
      <c r="R27" s="137"/>
      <c r="S27" s="137"/>
      <c r="T27" s="137"/>
      <c r="U27" s="137"/>
      <c r="V27" s="137"/>
      <c r="W27" s="137"/>
      <c r="X27" s="137"/>
      <c r="Y27" s="137"/>
      <c r="Z27" s="137"/>
      <c r="AA27" s="137"/>
      <c r="AB27" s="137"/>
      <c r="AC27" s="137"/>
      <c r="AD27" s="137"/>
      <c r="AE27" s="242"/>
      <c r="AF27" s="248" t="s">
        <v>7308</v>
      </c>
      <c r="AG27" s="186">
        <f t="shared" si="0"/>
        <v>81816</v>
      </c>
      <c r="AH27" s="230"/>
      <c r="AI27" s="230"/>
      <c r="AJ27" s="199"/>
      <c r="AK27" s="290"/>
      <c r="AL27" s="315" t="s">
        <v>333</v>
      </c>
      <c r="AM27" s="317"/>
      <c r="AN27" s="186">
        <f>MAX(AN3-MAX(Q5,AG3),0)</f>
        <v>0</v>
      </c>
      <c r="AO27" s="230"/>
      <c r="AP27" s="230"/>
      <c r="AQ27" s="199"/>
      <c r="AR27" s="389"/>
      <c r="AS27" s="389"/>
      <c r="AT27" s="389"/>
      <c r="AU27" s="389"/>
      <c r="AZ27" s="389"/>
      <c r="BA27" s="468"/>
      <c r="BB27" s="468"/>
      <c r="BC27" s="468"/>
      <c r="BD27" s="468"/>
      <c r="BE27" s="468"/>
      <c r="BF27" s="468"/>
      <c r="BG27" s="468"/>
      <c r="BH27" s="468"/>
      <c r="BI27" s="468"/>
      <c r="BJ27" s="468"/>
      <c r="BK27" s="468"/>
      <c r="BL27" s="468"/>
      <c r="BM27" s="468"/>
      <c r="BN27" s="468"/>
      <c r="BO27" s="468"/>
      <c r="BP27" s="468"/>
      <c r="BQ27" s="468"/>
      <c r="BR27" s="468"/>
      <c r="BS27" s="468"/>
      <c r="BT27" s="468"/>
      <c r="BU27" s="468"/>
      <c r="BV27" s="468"/>
      <c r="BW27" s="468"/>
      <c r="BX27" s="468"/>
      <c r="BY27" s="468"/>
      <c r="BZ27" s="468"/>
      <c r="CA27" s="468"/>
      <c r="CB27" s="468"/>
      <c r="CC27" s="468"/>
      <c r="CD27" s="468"/>
      <c r="CE27" s="468"/>
      <c r="CF27" s="468"/>
      <c r="CG27" s="468"/>
      <c r="CH27" s="468"/>
      <c r="CI27" s="468"/>
      <c r="CJ27" s="468"/>
      <c r="CK27" s="468"/>
      <c r="CL27" s="468"/>
      <c r="CM27" s="468"/>
      <c r="CN27" s="468"/>
      <c r="CO27" s="468"/>
      <c r="CP27" s="468"/>
      <c r="CQ27" s="468"/>
      <c r="CR27" s="468"/>
      <c r="CS27" s="468"/>
      <c r="CT27" s="468"/>
      <c r="CU27" s="468"/>
      <c r="CV27" s="468"/>
      <c r="CW27" s="468"/>
      <c r="CX27" s="468"/>
      <c r="CY27" s="468"/>
      <c r="CZ27" s="468"/>
      <c r="DA27" s="468"/>
      <c r="DB27" s="468"/>
      <c r="DC27" s="468"/>
      <c r="DD27" s="468"/>
      <c r="DE27" s="468"/>
      <c r="DF27" s="468"/>
      <c r="DG27" s="468"/>
      <c r="DH27" s="468"/>
      <c r="DI27" s="468"/>
      <c r="DJ27" s="468"/>
      <c r="DK27" s="468"/>
      <c r="DL27" s="468"/>
      <c r="DM27" s="468"/>
      <c r="DN27" s="468"/>
      <c r="DO27" s="468"/>
      <c r="DP27" s="468"/>
      <c r="DQ27" s="468"/>
      <c r="DR27" s="468"/>
      <c r="DS27" s="468"/>
      <c r="DT27" s="468"/>
      <c r="DU27" s="468"/>
      <c r="DV27" s="468"/>
      <c r="DW27" s="468"/>
      <c r="DX27" s="468"/>
      <c r="DY27" s="468"/>
      <c r="DZ27" s="468"/>
      <c r="EA27" s="468"/>
    </row>
    <row r="28" spans="1:131" ht="39" customHeight="1">
      <c r="A28" s="7"/>
      <c r="B28" s="16"/>
      <c r="C28" s="35"/>
      <c r="D28" s="52"/>
      <c r="E28" s="52"/>
      <c r="F28" s="52"/>
      <c r="G28" s="52"/>
      <c r="H28" s="52"/>
      <c r="I28" s="52"/>
      <c r="J28" s="52"/>
      <c r="K28" s="52"/>
      <c r="L28" s="127"/>
      <c r="M28" s="137"/>
      <c r="N28" s="137"/>
      <c r="O28" s="137"/>
      <c r="P28" s="137"/>
      <c r="Q28" s="137"/>
      <c r="R28" s="137"/>
      <c r="S28" s="137"/>
      <c r="T28" s="137"/>
      <c r="U28" s="137"/>
      <c r="V28" s="137"/>
      <c r="W28" s="137"/>
      <c r="X28" s="137"/>
      <c r="Y28" s="137"/>
      <c r="Z28" s="137"/>
      <c r="AA28" s="137"/>
      <c r="AB28" s="137"/>
      <c r="AC28" s="137"/>
      <c r="AD28" s="137"/>
      <c r="AE28" s="242"/>
      <c r="AF28" s="248" t="s">
        <v>6575</v>
      </c>
      <c r="AG28" s="186">
        <f t="shared" si="0"/>
        <v>2922</v>
      </c>
      <c r="AH28" s="230"/>
      <c r="AI28" s="230"/>
      <c r="AJ28" s="199"/>
      <c r="AK28" s="291"/>
      <c r="AL28" s="315" t="s">
        <v>7460</v>
      </c>
      <c r="AM28" s="317"/>
      <c r="AN28" s="186">
        <v>0</v>
      </c>
      <c r="AO28" s="230"/>
      <c r="AP28" s="230"/>
      <c r="AQ28" s="199"/>
      <c r="AR28" s="389"/>
      <c r="AS28" s="389"/>
      <c r="AT28" s="389"/>
      <c r="AU28" s="389"/>
      <c r="AZ28" s="389"/>
      <c r="BA28" s="468"/>
      <c r="BB28" s="468"/>
      <c r="BC28" s="468"/>
      <c r="BD28" s="468"/>
      <c r="BE28" s="468"/>
      <c r="BF28" s="468"/>
      <c r="BG28" s="468"/>
      <c r="BH28" s="468"/>
      <c r="BI28" s="468"/>
      <c r="BJ28" s="468"/>
      <c r="BK28" s="468"/>
      <c r="BL28" s="468"/>
      <c r="BM28" s="468"/>
      <c r="BN28" s="468"/>
      <c r="BO28" s="468"/>
      <c r="BP28" s="468"/>
      <c r="BQ28" s="468"/>
      <c r="BR28" s="468"/>
      <c r="BS28" s="468"/>
      <c r="BT28" s="468"/>
      <c r="BU28" s="468"/>
      <c r="BV28" s="468"/>
      <c r="BW28" s="468"/>
      <c r="BX28" s="468"/>
      <c r="BY28" s="468"/>
      <c r="BZ28" s="468"/>
      <c r="CA28" s="468"/>
      <c r="CB28" s="468"/>
      <c r="CC28" s="468"/>
      <c r="CD28" s="468"/>
      <c r="CE28" s="468"/>
      <c r="CF28" s="468"/>
      <c r="CG28" s="468"/>
      <c r="CH28" s="468"/>
      <c r="CI28" s="468"/>
      <c r="CJ28" s="468"/>
      <c r="CK28" s="468"/>
      <c r="CL28" s="468"/>
      <c r="CM28" s="468"/>
      <c r="CN28" s="468"/>
      <c r="CO28" s="468"/>
      <c r="CP28" s="468"/>
      <c r="CQ28" s="468"/>
      <c r="CR28" s="468"/>
      <c r="CS28" s="468"/>
      <c r="CT28" s="468"/>
      <c r="CU28" s="468"/>
      <c r="CV28" s="468"/>
      <c r="CW28" s="468"/>
      <c r="CX28" s="468"/>
      <c r="CY28" s="468"/>
      <c r="CZ28" s="468"/>
      <c r="DA28" s="468"/>
      <c r="DB28" s="468"/>
      <c r="DC28" s="468"/>
      <c r="DD28" s="468"/>
      <c r="DE28" s="468"/>
      <c r="DF28" s="468"/>
      <c r="DG28" s="468"/>
      <c r="DH28" s="468"/>
      <c r="DI28" s="468"/>
      <c r="DJ28" s="468"/>
      <c r="DK28" s="468"/>
      <c r="DL28" s="468"/>
      <c r="DM28" s="468"/>
      <c r="DN28" s="468"/>
      <c r="DO28" s="468"/>
      <c r="DP28" s="468"/>
      <c r="DQ28" s="468"/>
      <c r="DR28" s="468"/>
      <c r="DS28" s="468"/>
      <c r="DT28" s="468"/>
      <c r="DU28" s="468"/>
      <c r="DV28" s="468"/>
      <c r="DW28" s="468"/>
      <c r="DX28" s="468"/>
      <c r="DY28" s="468"/>
      <c r="DZ28" s="468"/>
      <c r="EA28" s="468"/>
    </row>
    <row r="29" spans="1:131" ht="45" customHeight="1">
      <c r="A29" s="7"/>
      <c r="B29" s="16"/>
      <c r="C29" s="35"/>
      <c r="D29" s="52"/>
      <c r="E29" s="52"/>
      <c r="F29" s="52"/>
      <c r="G29" s="52"/>
      <c r="H29" s="52"/>
      <c r="I29" s="52"/>
      <c r="J29" s="52"/>
      <c r="K29" s="52"/>
      <c r="L29" s="127"/>
      <c r="M29" s="137"/>
      <c r="N29" s="137"/>
      <c r="O29" s="137"/>
      <c r="P29" s="137"/>
      <c r="Q29" s="137"/>
      <c r="R29" s="137"/>
      <c r="S29" s="137"/>
      <c r="T29" s="137"/>
      <c r="U29" s="137"/>
      <c r="V29" s="137"/>
      <c r="W29" s="137"/>
      <c r="X29" s="137"/>
      <c r="Y29" s="137"/>
      <c r="Z29" s="137"/>
      <c r="AA29" s="137"/>
      <c r="AB29" s="137"/>
      <c r="AC29" s="137"/>
      <c r="AD29" s="137"/>
      <c r="AE29" s="242"/>
      <c r="AF29" s="247" t="s">
        <v>7490</v>
      </c>
      <c r="AG29" s="186">
        <f t="shared" si="0"/>
        <v>109030</v>
      </c>
      <c r="AH29" s="230"/>
      <c r="AI29" s="230"/>
      <c r="AJ29" s="199"/>
      <c r="AK29" s="292" t="s">
        <v>1249</v>
      </c>
      <c r="AL29" s="316"/>
      <c r="AM29" s="331"/>
      <c r="AN29" s="336">
        <f>MIN(AN28+AN27,AN3-AG3)</f>
        <v>0</v>
      </c>
      <c r="AO29" s="340"/>
      <c r="AP29" s="340"/>
      <c r="AQ29" s="367"/>
      <c r="AR29" s="389"/>
      <c r="AS29" s="389"/>
      <c r="AT29" s="389"/>
      <c r="AU29" s="389"/>
      <c r="AZ29" s="389"/>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c r="DJ29" s="468"/>
      <c r="DK29" s="468"/>
      <c r="DL29" s="468"/>
      <c r="DM29" s="468"/>
      <c r="DN29" s="468"/>
      <c r="DO29" s="468"/>
      <c r="DP29" s="468"/>
      <c r="DQ29" s="468"/>
      <c r="DR29" s="468"/>
      <c r="DS29" s="468"/>
      <c r="DT29" s="468"/>
      <c r="DU29" s="468"/>
      <c r="DV29" s="468"/>
      <c r="DW29" s="468"/>
      <c r="DX29" s="468"/>
      <c r="DY29" s="468"/>
      <c r="DZ29" s="468"/>
      <c r="EA29" s="468"/>
    </row>
    <row r="30" spans="1:131" ht="45" customHeight="1">
      <c r="A30" s="7"/>
      <c r="B30" s="16"/>
      <c r="C30" s="35"/>
      <c r="D30" s="52"/>
      <c r="E30" s="52"/>
      <c r="F30" s="52"/>
      <c r="G30" s="52"/>
      <c r="H30" s="52"/>
      <c r="I30" s="52"/>
      <c r="J30" s="52"/>
      <c r="K30" s="52"/>
      <c r="L30" s="127"/>
      <c r="M30" s="137"/>
      <c r="N30" s="137"/>
      <c r="O30" s="137"/>
      <c r="P30" s="137"/>
      <c r="Q30" s="137"/>
      <c r="R30" s="137"/>
      <c r="S30" s="137"/>
      <c r="T30" s="137"/>
      <c r="U30" s="137"/>
      <c r="V30" s="137"/>
      <c r="W30" s="137"/>
      <c r="X30" s="137"/>
      <c r="Y30" s="137"/>
      <c r="Z30" s="137"/>
      <c r="AA30" s="137"/>
      <c r="AB30" s="137"/>
      <c r="AC30" s="137"/>
      <c r="AD30" s="137"/>
      <c r="AE30" s="242"/>
      <c r="AF30" s="253" t="s">
        <v>7467</v>
      </c>
      <c r="AG30" s="186">
        <f t="shared" si="0"/>
        <v>7800</v>
      </c>
      <c r="AH30" s="230"/>
      <c r="AI30" s="230"/>
      <c r="AJ30" s="199"/>
      <c r="AK30" s="293" t="s">
        <v>7492</v>
      </c>
      <c r="AL30" s="317"/>
      <c r="AM30" s="332"/>
      <c r="AN30" s="186">
        <f>MIN(MAX(AN6-MAX(Q6,AG4),0),AN6-AG4)</f>
        <v>0</v>
      </c>
      <c r="AO30" s="230"/>
      <c r="AP30" s="230"/>
      <c r="AQ30" s="199"/>
      <c r="AR30" s="393"/>
      <c r="AS30" s="389"/>
      <c r="AT30" s="389"/>
      <c r="AU30" s="389"/>
      <c r="AV30" s="389"/>
      <c r="AW30" s="389"/>
      <c r="AZ30" s="389"/>
      <c r="BA30" s="468"/>
      <c r="BB30" s="468"/>
      <c r="BC30" s="468"/>
      <c r="BD30" s="468"/>
      <c r="BE30" s="468"/>
      <c r="BF30" s="468"/>
      <c r="BG30" s="468"/>
      <c r="BH30" s="468"/>
      <c r="BI30" s="468"/>
      <c r="BJ30" s="468"/>
      <c r="BK30" s="468"/>
      <c r="BL30" s="468"/>
      <c r="BM30" s="468"/>
      <c r="BN30" s="468"/>
      <c r="BO30" s="468"/>
      <c r="BP30" s="468"/>
      <c r="BQ30" s="468"/>
      <c r="BR30" s="468"/>
      <c r="BS30" s="468"/>
      <c r="BT30" s="468"/>
      <c r="BU30" s="468"/>
      <c r="BV30" s="468"/>
      <c r="BW30" s="468"/>
      <c r="BX30" s="468"/>
      <c r="BY30" s="468"/>
      <c r="BZ30" s="468"/>
      <c r="CA30" s="468"/>
      <c r="CB30" s="468"/>
      <c r="CC30" s="468"/>
      <c r="CD30" s="468"/>
      <c r="CE30" s="468"/>
      <c r="CF30" s="468"/>
      <c r="CG30" s="468"/>
      <c r="CH30" s="468"/>
      <c r="CI30" s="468"/>
      <c r="CJ30" s="468"/>
      <c r="CK30" s="468"/>
      <c r="CL30" s="468"/>
      <c r="CM30" s="468"/>
      <c r="CN30" s="468"/>
      <c r="CO30" s="468"/>
      <c r="CP30" s="468"/>
      <c r="CQ30" s="468"/>
      <c r="CR30" s="468"/>
      <c r="CS30" s="468"/>
      <c r="CT30" s="468"/>
      <c r="CU30" s="468"/>
      <c r="CV30" s="468"/>
      <c r="CW30" s="468"/>
      <c r="CX30" s="468"/>
      <c r="CY30" s="468"/>
      <c r="CZ30" s="468"/>
      <c r="DA30" s="468"/>
      <c r="DB30" s="468"/>
      <c r="DC30" s="468"/>
      <c r="DD30" s="468"/>
      <c r="DE30" s="468"/>
      <c r="DF30" s="468"/>
      <c r="DG30" s="468"/>
      <c r="DH30" s="468"/>
      <c r="DI30" s="468"/>
      <c r="DJ30" s="468"/>
      <c r="DK30" s="468"/>
      <c r="DL30" s="468"/>
      <c r="DM30" s="468"/>
      <c r="DN30" s="468"/>
      <c r="DO30" s="468"/>
      <c r="DP30" s="468"/>
      <c r="DQ30" s="468"/>
      <c r="DR30" s="468"/>
      <c r="DS30" s="468"/>
      <c r="DT30" s="468"/>
      <c r="DU30" s="468"/>
      <c r="DV30" s="468"/>
      <c r="DW30" s="468"/>
      <c r="DX30" s="468"/>
      <c r="DY30" s="468"/>
      <c r="DZ30" s="468"/>
      <c r="EA30" s="468"/>
    </row>
    <row r="31" spans="1:131" ht="39" customHeight="1">
      <c r="A31" s="7"/>
      <c r="B31" s="16"/>
      <c r="C31" s="35"/>
      <c r="D31" s="52"/>
      <c r="E31" s="52"/>
      <c r="F31" s="52"/>
      <c r="G31" s="52"/>
      <c r="H31" s="52"/>
      <c r="I31" s="52"/>
      <c r="J31" s="52"/>
      <c r="K31" s="52"/>
      <c r="L31" s="127"/>
      <c r="M31" s="137"/>
      <c r="N31" s="137"/>
      <c r="O31" s="137"/>
      <c r="P31" s="137"/>
      <c r="Q31" s="137"/>
      <c r="R31" s="137"/>
      <c r="S31" s="137"/>
      <c r="T31" s="137"/>
      <c r="U31" s="137"/>
      <c r="V31" s="137"/>
      <c r="W31" s="137"/>
      <c r="X31" s="137"/>
      <c r="Y31" s="137"/>
      <c r="Z31" s="137"/>
      <c r="AA31" s="137"/>
      <c r="AB31" s="137"/>
      <c r="AC31" s="137"/>
      <c r="AD31" s="137"/>
      <c r="AE31" s="242"/>
      <c r="AF31" s="251" t="s">
        <v>7443</v>
      </c>
      <c r="AG31" s="186">
        <f t="shared" si="0"/>
        <v>0</v>
      </c>
      <c r="AH31" s="230"/>
      <c r="AI31" s="230"/>
      <c r="AJ31" s="199"/>
      <c r="AK31" s="293" t="s">
        <v>3395</v>
      </c>
      <c r="AL31" s="317"/>
      <c r="AM31" s="332"/>
      <c r="AN31" s="186">
        <f>MIN(MAX(AN9-MAX(Q7,AG5),0),AN9-AG5)</f>
        <v>0</v>
      </c>
      <c r="AO31" s="230"/>
      <c r="AP31" s="230"/>
      <c r="AQ31" s="199"/>
      <c r="AR31" s="394"/>
      <c r="AS31" s="385"/>
      <c r="AT31" s="385"/>
      <c r="AU31" s="385"/>
      <c r="AV31" s="385"/>
      <c r="AW31" s="385"/>
      <c r="AZ31" s="389"/>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8"/>
      <c r="BY31" s="468"/>
      <c r="BZ31" s="468"/>
      <c r="CA31" s="468"/>
      <c r="CB31" s="468"/>
      <c r="CC31" s="468"/>
      <c r="CD31" s="468"/>
      <c r="CE31" s="468"/>
      <c r="CF31" s="468"/>
      <c r="CG31" s="468"/>
      <c r="CH31" s="468"/>
      <c r="CI31" s="468"/>
      <c r="CJ31" s="468"/>
      <c r="CK31" s="468"/>
      <c r="CL31" s="468"/>
      <c r="CM31" s="468"/>
      <c r="CN31" s="468"/>
      <c r="CO31" s="468"/>
      <c r="CP31" s="468"/>
      <c r="CQ31" s="468"/>
      <c r="CR31" s="468"/>
      <c r="CS31" s="468"/>
      <c r="CT31" s="468"/>
      <c r="CU31" s="468"/>
      <c r="CV31" s="468"/>
      <c r="CW31" s="468"/>
      <c r="CX31" s="468"/>
      <c r="CY31" s="468"/>
      <c r="CZ31" s="468"/>
      <c r="DA31" s="468"/>
      <c r="DB31" s="468"/>
      <c r="DC31" s="468"/>
      <c r="DD31" s="468"/>
      <c r="DE31" s="468"/>
      <c r="DF31" s="468"/>
      <c r="DG31" s="468"/>
      <c r="DH31" s="468"/>
      <c r="DI31" s="468"/>
      <c r="DJ31" s="468"/>
      <c r="DK31" s="468"/>
      <c r="DL31" s="468"/>
      <c r="DM31" s="468"/>
      <c r="DN31" s="468"/>
      <c r="DO31" s="468"/>
      <c r="DP31" s="468"/>
      <c r="DQ31" s="468"/>
      <c r="DR31" s="468"/>
      <c r="DS31" s="468"/>
      <c r="DT31" s="468"/>
      <c r="DU31" s="468"/>
      <c r="DV31" s="468"/>
      <c r="DW31" s="468"/>
      <c r="DX31" s="468"/>
      <c r="DY31" s="468"/>
      <c r="DZ31" s="468"/>
      <c r="EA31" s="468"/>
    </row>
    <row r="32" spans="1:131" ht="51" customHeight="1">
      <c r="A32" s="7"/>
      <c r="B32" s="16"/>
      <c r="C32" s="35"/>
      <c r="D32" s="52"/>
      <c r="E32" s="52"/>
      <c r="F32" s="52"/>
      <c r="G32" s="52"/>
      <c r="H32" s="52"/>
      <c r="I32" s="52"/>
      <c r="J32" s="52"/>
      <c r="K32" s="52"/>
      <c r="L32" s="127"/>
      <c r="M32" s="137"/>
      <c r="N32" s="137"/>
      <c r="O32" s="137"/>
      <c r="P32" s="137"/>
      <c r="Q32" s="137"/>
      <c r="R32" s="137"/>
      <c r="S32" s="137"/>
      <c r="T32" s="137"/>
      <c r="U32" s="137"/>
      <c r="V32" s="137"/>
      <c r="W32" s="137"/>
      <c r="X32" s="137"/>
      <c r="Y32" s="137"/>
      <c r="Z32" s="137"/>
      <c r="AA32" s="137"/>
      <c r="AB32" s="137"/>
      <c r="AC32" s="137"/>
      <c r="AD32" s="137"/>
      <c r="AE32" s="242"/>
      <c r="AF32" s="254" t="s">
        <v>2261</v>
      </c>
      <c r="AG32" s="269">
        <f>SUM(AG26:AJ31)</f>
        <v>245457</v>
      </c>
      <c r="AH32" s="273"/>
      <c r="AI32" s="273"/>
      <c r="AJ32" s="282"/>
      <c r="AK32" s="293" t="s">
        <v>6524</v>
      </c>
      <c r="AL32" s="317"/>
      <c r="AM32" s="332"/>
      <c r="AN32" s="186">
        <f>MIN(MAX(AN10-MAX(Q8,AG6),0),AN10-AG6)</f>
        <v>0</v>
      </c>
      <c r="AO32" s="230"/>
      <c r="AP32" s="230"/>
      <c r="AQ32" s="199"/>
      <c r="AR32" s="395"/>
      <c r="AS32" s="416"/>
      <c r="AT32" s="427"/>
      <c r="AU32" s="416"/>
      <c r="AV32" s="416"/>
      <c r="AW32" s="416"/>
      <c r="AZ32" s="389"/>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468"/>
      <c r="CB32" s="468"/>
      <c r="CC32" s="468"/>
      <c r="CD32" s="468"/>
      <c r="CE32" s="468"/>
      <c r="CF32" s="468"/>
      <c r="CG32" s="468"/>
      <c r="CH32" s="468"/>
      <c r="CI32" s="468"/>
      <c r="CJ32" s="468"/>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c r="DJ32" s="468"/>
      <c r="DK32" s="468"/>
      <c r="DL32" s="468"/>
      <c r="DM32" s="468"/>
      <c r="DN32" s="468"/>
      <c r="DO32" s="468"/>
      <c r="DP32" s="468"/>
      <c r="DQ32" s="468"/>
      <c r="DR32" s="468"/>
      <c r="DS32" s="468"/>
      <c r="DT32" s="468"/>
      <c r="DU32" s="468"/>
      <c r="DV32" s="468"/>
      <c r="DW32" s="468"/>
      <c r="DX32" s="468"/>
      <c r="DY32" s="468"/>
      <c r="DZ32" s="468"/>
      <c r="EA32" s="468"/>
    </row>
    <row r="33" spans="1:131" ht="49.2" customHeight="1">
      <c r="A33" s="7"/>
      <c r="B33" s="16"/>
      <c r="C33" s="35"/>
      <c r="D33" s="52"/>
      <c r="E33" s="52"/>
      <c r="F33" s="52"/>
      <c r="G33" s="52"/>
      <c r="H33" s="52"/>
      <c r="I33" s="52"/>
      <c r="J33" s="52"/>
      <c r="K33" s="52"/>
      <c r="L33" s="127"/>
      <c r="M33" s="137"/>
      <c r="N33" s="137"/>
      <c r="O33" s="137"/>
      <c r="P33" s="137"/>
      <c r="Q33" s="137"/>
      <c r="R33" s="137"/>
      <c r="S33" s="137"/>
      <c r="T33" s="137"/>
      <c r="U33" s="137"/>
      <c r="V33" s="137"/>
      <c r="W33" s="137"/>
      <c r="X33" s="137"/>
      <c r="Y33" s="137"/>
      <c r="Z33" s="137"/>
      <c r="AA33" s="137"/>
      <c r="AB33" s="137"/>
      <c r="AC33" s="137"/>
      <c r="AD33" s="137"/>
      <c r="AE33" s="242"/>
      <c r="AF33" s="252"/>
      <c r="AG33" s="268"/>
      <c r="AH33" s="268"/>
      <c r="AI33" s="268"/>
      <c r="AJ33" s="281"/>
      <c r="AK33" s="293" t="s">
        <v>2705</v>
      </c>
      <c r="AL33" s="317"/>
      <c r="AM33" s="332"/>
      <c r="AN33" s="186">
        <f>MIN(MAX(AN11-MAX(Q9,AG7),0),AN11-AG7)</f>
        <v>0</v>
      </c>
      <c r="AO33" s="230"/>
      <c r="AP33" s="230"/>
      <c r="AQ33" s="199"/>
      <c r="AR33" s="396" t="s">
        <v>3113</v>
      </c>
      <c r="AS33" s="417" t="s">
        <v>3001</v>
      </c>
      <c r="AT33" s="417" t="s">
        <v>7430</v>
      </c>
      <c r="AU33" s="417" t="s">
        <v>7431</v>
      </c>
      <c r="AV33" s="417" t="s">
        <v>7432</v>
      </c>
      <c r="AW33" s="447" t="s">
        <v>7433</v>
      </c>
      <c r="AZ33" s="389"/>
      <c r="BA33" s="468"/>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c r="CB33" s="468"/>
      <c r="CC33" s="468"/>
      <c r="CD33" s="468"/>
      <c r="CE33" s="468"/>
      <c r="CF33" s="468"/>
      <c r="CG33" s="468"/>
      <c r="CH33" s="468"/>
      <c r="CI33" s="468"/>
      <c r="CJ33" s="468"/>
      <c r="CK33" s="468"/>
      <c r="CL33" s="468"/>
      <c r="CM33" s="468"/>
      <c r="CN33" s="468"/>
      <c r="CO33" s="468"/>
      <c r="CP33" s="468"/>
      <c r="CQ33" s="468"/>
      <c r="CR33" s="468"/>
      <c r="CS33" s="468"/>
      <c r="CT33" s="468"/>
      <c r="CU33" s="468"/>
      <c r="CV33" s="468"/>
      <c r="CW33" s="468"/>
      <c r="CX33" s="468"/>
      <c r="CY33" s="468"/>
      <c r="CZ33" s="468"/>
      <c r="DA33" s="468"/>
      <c r="DB33" s="468"/>
      <c r="DC33" s="468"/>
      <c r="DD33" s="468"/>
      <c r="DE33" s="468"/>
      <c r="DF33" s="468"/>
      <c r="DG33" s="468"/>
      <c r="DH33" s="468"/>
      <c r="DI33" s="468"/>
      <c r="DJ33" s="468"/>
      <c r="DK33" s="468"/>
      <c r="DL33" s="468"/>
      <c r="DM33" s="468"/>
      <c r="DN33" s="468"/>
      <c r="DO33" s="468"/>
      <c r="DP33" s="468"/>
      <c r="DQ33" s="468"/>
      <c r="DR33" s="468"/>
      <c r="DS33" s="468"/>
      <c r="DT33" s="468"/>
      <c r="DU33" s="468"/>
      <c r="DV33" s="468"/>
      <c r="DW33" s="468"/>
      <c r="DX33" s="468"/>
      <c r="DY33" s="468"/>
      <c r="DZ33" s="468"/>
      <c r="EA33" s="468"/>
    </row>
    <row r="34" spans="1:131" ht="39" customHeight="1">
      <c r="A34" s="7"/>
      <c r="B34" s="16"/>
      <c r="C34" s="35"/>
      <c r="D34" s="52"/>
      <c r="E34" s="52"/>
      <c r="F34" s="52"/>
      <c r="G34" s="52"/>
      <c r="H34" s="52"/>
      <c r="I34" s="52"/>
      <c r="J34" s="52"/>
      <c r="K34" s="52"/>
      <c r="L34" s="127"/>
      <c r="M34" s="137"/>
      <c r="N34" s="137"/>
      <c r="O34" s="137"/>
      <c r="P34" s="137"/>
      <c r="Q34" s="137"/>
      <c r="R34" s="137"/>
      <c r="S34" s="137"/>
      <c r="T34" s="137"/>
      <c r="U34" s="137"/>
      <c r="V34" s="137"/>
      <c r="W34" s="137"/>
      <c r="X34" s="137"/>
      <c r="Y34" s="137"/>
      <c r="Z34" s="137"/>
      <c r="AA34" s="137"/>
      <c r="AB34" s="137"/>
      <c r="AC34" s="137"/>
      <c r="AD34" s="137"/>
      <c r="AE34" s="242"/>
      <c r="AF34" s="127"/>
      <c r="AG34" s="137"/>
      <c r="AH34" s="137"/>
      <c r="AI34" s="137"/>
      <c r="AJ34" s="242"/>
      <c r="AK34" s="294" t="s">
        <v>7478</v>
      </c>
      <c r="AL34" s="318"/>
      <c r="AM34" s="333"/>
      <c r="AN34" s="188">
        <f>MIN(MAX(AN12-MAX(Q10,AG8),0),AN12-AG8)</f>
        <v>0</v>
      </c>
      <c r="AO34" s="266"/>
      <c r="AP34" s="266"/>
      <c r="AQ34" s="200"/>
      <c r="AR34" s="397" t="str">
        <f>IF(AN29&gt;AN3-AG26,"error","")</f>
        <v/>
      </c>
      <c r="AS34" s="418" t="str">
        <f>IF(AN30&gt;AN6-AG27,"error","")</f>
        <v/>
      </c>
      <c r="AT34" s="428" t="str">
        <f>IF(AN31&gt;AN9-AG28,"error","")</f>
        <v/>
      </c>
      <c r="AU34" s="418" t="str">
        <f>IF(AN32&gt;AN10-AG29,"error","")</f>
        <v/>
      </c>
      <c r="AV34" s="418" t="str">
        <f>IF(AN33&gt;AN11-AG30,"error","")</f>
        <v/>
      </c>
      <c r="AW34" s="448" t="str">
        <f>IF(AN34&gt;AN12-AG31,"error","")</f>
        <v/>
      </c>
      <c r="AZ34" s="389"/>
      <c r="BA34" s="468"/>
      <c r="BB34" s="468"/>
      <c r="BC34" s="468"/>
      <c r="BD34" s="468"/>
      <c r="BE34" s="468"/>
      <c r="BF34" s="468"/>
      <c r="BG34" s="468"/>
      <c r="BH34" s="468"/>
      <c r="BI34" s="468"/>
      <c r="BJ34" s="468"/>
      <c r="BK34" s="468"/>
      <c r="BL34" s="468"/>
      <c r="BM34" s="468"/>
      <c r="BN34" s="468"/>
      <c r="BO34" s="468"/>
      <c r="BP34" s="468"/>
      <c r="BQ34" s="468"/>
      <c r="BR34" s="468"/>
      <c r="BS34" s="468"/>
      <c r="BT34" s="468"/>
      <c r="BU34" s="468"/>
      <c r="BV34" s="468"/>
      <c r="BW34" s="468"/>
      <c r="BX34" s="468"/>
      <c r="BY34" s="468"/>
      <c r="BZ34" s="468"/>
      <c r="CA34" s="468"/>
      <c r="CB34" s="468"/>
      <c r="CC34" s="468"/>
      <c r="CD34" s="468"/>
      <c r="CE34" s="468"/>
      <c r="CF34" s="468"/>
      <c r="CG34" s="468"/>
      <c r="CH34" s="468"/>
      <c r="CI34" s="468"/>
      <c r="CJ34" s="468"/>
      <c r="CK34" s="468"/>
      <c r="CL34" s="468"/>
      <c r="CM34" s="468"/>
      <c r="CN34" s="468"/>
      <c r="CO34" s="468"/>
      <c r="CP34" s="468"/>
      <c r="CQ34" s="468"/>
      <c r="CR34" s="468"/>
      <c r="CS34" s="468"/>
      <c r="CT34" s="468"/>
      <c r="CU34" s="468"/>
      <c r="CV34" s="468"/>
      <c r="CW34" s="468"/>
      <c r="CX34" s="468"/>
      <c r="CY34" s="468"/>
      <c r="CZ34" s="468"/>
      <c r="DA34" s="468"/>
      <c r="DB34" s="468"/>
      <c r="DC34" s="468"/>
      <c r="DD34" s="468"/>
      <c r="DE34" s="468"/>
      <c r="DF34" s="468"/>
      <c r="DG34" s="468"/>
      <c r="DH34" s="468"/>
      <c r="DI34" s="468"/>
      <c r="DJ34" s="468"/>
      <c r="DK34" s="468"/>
      <c r="DL34" s="468"/>
      <c r="DM34" s="468"/>
      <c r="DN34" s="468"/>
      <c r="DO34" s="468"/>
      <c r="DP34" s="468"/>
      <c r="DQ34" s="468"/>
      <c r="DR34" s="468"/>
      <c r="DS34" s="468"/>
      <c r="DT34" s="468"/>
      <c r="DU34" s="468"/>
      <c r="DV34" s="468"/>
      <c r="DW34" s="468"/>
      <c r="DX34" s="468"/>
      <c r="DY34" s="468"/>
      <c r="DZ34" s="468"/>
      <c r="EA34" s="468"/>
    </row>
    <row r="35" spans="1:131" ht="39" hidden="1" customHeight="1">
      <c r="A35" s="7"/>
      <c r="B35" s="16"/>
      <c r="C35" s="35"/>
      <c r="D35" s="52"/>
      <c r="E35" s="52"/>
      <c r="F35" s="52"/>
      <c r="G35" s="52"/>
      <c r="H35" s="52"/>
      <c r="I35" s="52"/>
      <c r="J35" s="52"/>
      <c r="K35" s="52"/>
      <c r="L35" s="127"/>
      <c r="M35" s="137"/>
      <c r="N35" s="137"/>
      <c r="O35" s="137"/>
      <c r="P35" s="137"/>
      <c r="Q35" s="137"/>
      <c r="R35" s="137"/>
      <c r="S35" s="137"/>
      <c r="T35" s="137"/>
      <c r="U35" s="137"/>
      <c r="V35" s="137"/>
      <c r="W35" s="137"/>
      <c r="X35" s="137"/>
      <c r="Y35" s="137"/>
      <c r="Z35" s="137"/>
      <c r="AA35" s="137"/>
      <c r="AB35" s="137"/>
      <c r="AC35" s="137"/>
      <c r="AD35" s="137"/>
      <c r="AE35" s="242"/>
      <c r="AF35" s="127"/>
      <c r="AG35" s="137"/>
      <c r="AH35" s="137"/>
      <c r="AI35" s="137"/>
      <c r="AJ35" s="242"/>
      <c r="AK35" s="295"/>
      <c r="AL35" s="319"/>
      <c r="AM35" s="319"/>
      <c r="AN35" s="319"/>
      <c r="AO35" s="319"/>
      <c r="AP35" s="319"/>
      <c r="AQ35" s="368"/>
      <c r="AR35" s="389"/>
      <c r="AS35" s="389"/>
      <c r="AT35" s="389"/>
      <c r="AU35" s="389"/>
      <c r="AZ35" s="389"/>
      <c r="BA35" s="468"/>
      <c r="BB35" s="468"/>
      <c r="BC35" s="468"/>
      <c r="BD35" s="468"/>
      <c r="BE35" s="468"/>
      <c r="BF35" s="468"/>
      <c r="BG35" s="468"/>
      <c r="BH35" s="468"/>
      <c r="BI35" s="468"/>
      <c r="BJ35" s="468"/>
      <c r="BK35" s="468"/>
      <c r="BL35" s="468"/>
      <c r="BM35" s="468"/>
      <c r="BN35" s="468"/>
      <c r="BO35" s="468"/>
      <c r="BP35" s="468"/>
      <c r="BQ35" s="468"/>
      <c r="BR35" s="468"/>
      <c r="BS35" s="468"/>
      <c r="BT35" s="468"/>
      <c r="BU35" s="468"/>
      <c r="BV35" s="468"/>
      <c r="BW35" s="468"/>
      <c r="BX35" s="468"/>
      <c r="BY35" s="468"/>
      <c r="BZ35" s="468"/>
      <c r="CA35" s="468"/>
      <c r="CB35" s="468"/>
      <c r="CC35" s="468"/>
      <c r="CD35" s="468"/>
      <c r="CE35" s="468"/>
      <c r="CF35" s="468"/>
      <c r="CG35" s="468"/>
      <c r="CH35" s="468"/>
      <c r="CI35" s="468"/>
      <c r="CJ35" s="468"/>
      <c r="CK35" s="468"/>
      <c r="CL35" s="468"/>
      <c r="CM35" s="468"/>
      <c r="CN35" s="468"/>
      <c r="CO35" s="468"/>
      <c r="CP35" s="468"/>
      <c r="CQ35" s="468"/>
      <c r="CR35" s="468"/>
      <c r="CS35" s="468"/>
      <c r="CT35" s="468"/>
      <c r="CU35" s="468"/>
      <c r="CV35" s="468"/>
      <c r="CW35" s="468"/>
      <c r="CX35" s="468"/>
      <c r="CY35" s="468"/>
      <c r="CZ35" s="468"/>
      <c r="DA35" s="468"/>
      <c r="DB35" s="468"/>
      <c r="DC35" s="468"/>
      <c r="DD35" s="468"/>
      <c r="DE35" s="468"/>
      <c r="DF35" s="468"/>
      <c r="DG35" s="468"/>
      <c r="DH35" s="468"/>
      <c r="DI35" s="468"/>
      <c r="DJ35" s="468"/>
      <c r="DK35" s="468"/>
      <c r="DL35" s="468"/>
      <c r="DM35" s="468"/>
      <c r="DN35" s="468"/>
      <c r="DO35" s="468"/>
      <c r="DP35" s="468"/>
      <c r="DQ35" s="468"/>
      <c r="DR35" s="468"/>
      <c r="DS35" s="468"/>
      <c r="DT35" s="468"/>
      <c r="DU35" s="468"/>
      <c r="DV35" s="468"/>
      <c r="DW35" s="468"/>
      <c r="DX35" s="468"/>
      <c r="DY35" s="468"/>
      <c r="DZ35" s="468"/>
      <c r="EA35" s="468"/>
    </row>
    <row r="36" spans="1:131" ht="39" hidden="1" customHeight="1">
      <c r="A36" s="7"/>
      <c r="B36" s="16"/>
      <c r="C36" s="35"/>
      <c r="D36" s="52"/>
      <c r="E36" s="52"/>
      <c r="F36" s="52"/>
      <c r="G36" s="52"/>
      <c r="H36" s="52"/>
      <c r="I36" s="52"/>
      <c r="J36" s="52"/>
      <c r="K36" s="52"/>
      <c r="L36" s="127"/>
      <c r="M36" s="137"/>
      <c r="N36" s="137"/>
      <c r="O36" s="137"/>
      <c r="P36" s="137"/>
      <c r="Q36" s="137"/>
      <c r="R36" s="137"/>
      <c r="S36" s="137"/>
      <c r="T36" s="137"/>
      <c r="U36" s="137"/>
      <c r="V36" s="137"/>
      <c r="W36" s="137"/>
      <c r="X36" s="137"/>
      <c r="Y36" s="137"/>
      <c r="Z36" s="137"/>
      <c r="AA36" s="137"/>
      <c r="AB36" s="137"/>
      <c r="AC36" s="137"/>
      <c r="AD36" s="137"/>
      <c r="AE36" s="242"/>
      <c r="AF36" s="127"/>
      <c r="AG36" s="137"/>
      <c r="AH36" s="137"/>
      <c r="AI36" s="137"/>
      <c r="AJ36" s="242"/>
      <c r="AK36" s="295"/>
      <c r="AL36" s="319"/>
      <c r="AM36" s="319"/>
      <c r="AN36" s="319"/>
      <c r="AO36" s="319"/>
      <c r="AP36" s="319"/>
      <c r="AQ36" s="368"/>
      <c r="AR36" s="389"/>
      <c r="AS36" s="389"/>
      <c r="AT36" s="389"/>
      <c r="AU36" s="389"/>
      <c r="AZ36" s="389"/>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68"/>
      <c r="CU36" s="468"/>
      <c r="CV36" s="468"/>
      <c r="CW36" s="468"/>
      <c r="CX36" s="468"/>
      <c r="CY36" s="468"/>
      <c r="CZ36" s="468"/>
      <c r="DA36" s="468"/>
      <c r="DB36" s="468"/>
      <c r="DC36" s="468"/>
      <c r="DD36" s="468"/>
      <c r="DE36" s="468"/>
      <c r="DF36" s="468"/>
      <c r="DG36" s="468"/>
      <c r="DH36" s="468"/>
      <c r="DI36" s="468"/>
      <c r="DJ36" s="468"/>
      <c r="DK36" s="468"/>
      <c r="DL36" s="468"/>
      <c r="DM36" s="468"/>
      <c r="DN36" s="468"/>
      <c r="DO36" s="468"/>
      <c r="DP36" s="468"/>
      <c r="DQ36" s="468"/>
      <c r="DR36" s="468"/>
      <c r="DS36" s="468"/>
      <c r="DT36" s="468"/>
      <c r="DU36" s="468"/>
      <c r="DV36" s="468"/>
      <c r="DW36" s="468"/>
      <c r="DX36" s="468"/>
      <c r="DY36" s="468"/>
      <c r="DZ36" s="468"/>
      <c r="EA36" s="468"/>
    </row>
    <row r="37" spans="1:131" ht="39" hidden="1" customHeight="1">
      <c r="A37" s="7"/>
      <c r="B37" s="16"/>
      <c r="C37" s="35"/>
      <c r="D37" s="52"/>
      <c r="E37" s="52"/>
      <c r="F37" s="52"/>
      <c r="G37" s="52"/>
      <c r="H37" s="52"/>
      <c r="I37" s="52"/>
      <c r="J37" s="52"/>
      <c r="K37" s="52"/>
      <c r="L37" s="127"/>
      <c r="M37" s="137"/>
      <c r="N37" s="137"/>
      <c r="O37" s="137"/>
      <c r="P37" s="137"/>
      <c r="Q37" s="137"/>
      <c r="R37" s="137"/>
      <c r="S37" s="137"/>
      <c r="T37" s="137"/>
      <c r="U37" s="137"/>
      <c r="V37" s="137"/>
      <c r="W37" s="137"/>
      <c r="X37" s="137"/>
      <c r="Y37" s="137"/>
      <c r="Z37" s="137"/>
      <c r="AA37" s="137"/>
      <c r="AB37" s="137"/>
      <c r="AC37" s="137"/>
      <c r="AD37" s="137"/>
      <c r="AE37" s="242"/>
      <c r="AF37" s="127"/>
      <c r="AG37" s="137"/>
      <c r="AH37" s="137"/>
      <c r="AI37" s="137"/>
      <c r="AJ37" s="242"/>
      <c r="AK37" s="295"/>
      <c r="AL37" s="319"/>
      <c r="AM37" s="319"/>
      <c r="AN37" s="319"/>
      <c r="AO37" s="319"/>
      <c r="AP37" s="319"/>
      <c r="AQ37" s="368"/>
      <c r="AR37" s="389"/>
      <c r="AS37" s="389"/>
      <c r="AT37" s="389"/>
      <c r="AU37" s="389"/>
      <c r="AZ37" s="389"/>
      <c r="BA37" s="468"/>
      <c r="BB37" s="468"/>
      <c r="BC37" s="468"/>
      <c r="BD37" s="468"/>
      <c r="BE37" s="468"/>
      <c r="BF37" s="468"/>
      <c r="BG37" s="468"/>
      <c r="BH37" s="468"/>
      <c r="BI37" s="468"/>
      <c r="BJ37" s="468"/>
      <c r="BK37" s="468"/>
      <c r="BL37" s="468"/>
      <c r="BM37" s="468"/>
      <c r="BN37" s="468"/>
      <c r="BO37" s="468"/>
      <c r="BP37" s="468"/>
      <c r="BQ37" s="468"/>
      <c r="BR37" s="468"/>
      <c r="BS37" s="468"/>
      <c r="BT37" s="468"/>
      <c r="BU37" s="468"/>
      <c r="BV37" s="468"/>
      <c r="BW37" s="468"/>
      <c r="BX37" s="468"/>
      <c r="BY37" s="468"/>
      <c r="BZ37" s="468"/>
      <c r="CA37" s="468"/>
      <c r="CB37" s="468"/>
      <c r="CC37" s="468"/>
      <c r="CD37" s="468"/>
      <c r="CE37" s="468"/>
      <c r="CF37" s="468"/>
      <c r="CG37" s="468"/>
      <c r="CH37" s="468"/>
      <c r="CI37" s="468"/>
      <c r="CJ37" s="468"/>
      <c r="CK37" s="468"/>
      <c r="CL37" s="468"/>
      <c r="CM37" s="468"/>
      <c r="CN37" s="468"/>
      <c r="CO37" s="468"/>
      <c r="CP37" s="468"/>
      <c r="CQ37" s="468"/>
      <c r="CR37" s="468"/>
      <c r="CS37" s="468"/>
      <c r="CT37" s="468"/>
      <c r="CU37" s="468"/>
      <c r="CV37" s="468"/>
      <c r="CW37" s="468"/>
      <c r="CX37" s="468"/>
      <c r="CY37" s="468"/>
      <c r="CZ37" s="468"/>
      <c r="DA37" s="468"/>
      <c r="DB37" s="468"/>
      <c r="DC37" s="468"/>
      <c r="DD37" s="468"/>
      <c r="DE37" s="468"/>
      <c r="DF37" s="468"/>
      <c r="DG37" s="468"/>
      <c r="DH37" s="468"/>
      <c r="DI37" s="468"/>
      <c r="DJ37" s="468"/>
      <c r="DK37" s="468"/>
      <c r="DL37" s="468"/>
      <c r="DM37" s="468"/>
      <c r="DN37" s="468"/>
      <c r="DO37" s="468"/>
      <c r="DP37" s="468"/>
      <c r="DQ37" s="468"/>
      <c r="DR37" s="468"/>
      <c r="DS37" s="468"/>
      <c r="DT37" s="468"/>
      <c r="DU37" s="468"/>
      <c r="DV37" s="468"/>
      <c r="DW37" s="468"/>
      <c r="DX37" s="468"/>
      <c r="DY37" s="468"/>
      <c r="DZ37" s="468"/>
      <c r="EA37" s="468"/>
    </row>
    <row r="38" spans="1:131" ht="39" hidden="1" customHeight="1">
      <c r="A38" s="7"/>
      <c r="B38" s="16"/>
      <c r="C38" s="35"/>
      <c r="D38" s="52"/>
      <c r="E38" s="52"/>
      <c r="F38" s="52"/>
      <c r="G38" s="52"/>
      <c r="H38" s="52"/>
      <c r="I38" s="52"/>
      <c r="J38" s="52"/>
      <c r="K38" s="52"/>
      <c r="L38" s="127"/>
      <c r="M38" s="137"/>
      <c r="N38" s="137"/>
      <c r="O38" s="137"/>
      <c r="P38" s="137"/>
      <c r="Q38" s="137"/>
      <c r="R38" s="137"/>
      <c r="S38" s="137"/>
      <c r="T38" s="137"/>
      <c r="U38" s="137"/>
      <c r="V38" s="137"/>
      <c r="W38" s="137"/>
      <c r="X38" s="137"/>
      <c r="Y38" s="137"/>
      <c r="Z38" s="137"/>
      <c r="AA38" s="137"/>
      <c r="AB38" s="137"/>
      <c r="AC38" s="137"/>
      <c r="AD38" s="137"/>
      <c r="AE38" s="242"/>
      <c r="AF38" s="127"/>
      <c r="AG38" s="137"/>
      <c r="AH38" s="137"/>
      <c r="AI38" s="137"/>
      <c r="AJ38" s="242"/>
      <c r="AK38" s="295"/>
      <c r="AL38" s="319"/>
      <c r="AM38" s="319"/>
      <c r="AN38" s="319"/>
      <c r="AO38" s="319"/>
      <c r="AP38" s="319"/>
      <c r="AQ38" s="368"/>
      <c r="AR38" s="389"/>
      <c r="AS38" s="389"/>
      <c r="AT38" s="389"/>
      <c r="AU38" s="389"/>
      <c r="AZ38" s="389"/>
      <c r="BA38" s="468"/>
      <c r="BB38" s="468"/>
      <c r="BC38" s="468"/>
      <c r="BD38" s="468"/>
      <c r="BE38" s="468"/>
      <c r="BF38" s="468"/>
      <c r="BG38" s="468"/>
      <c r="BH38" s="468"/>
      <c r="BI38" s="468"/>
      <c r="BJ38" s="468"/>
      <c r="BK38" s="468"/>
      <c r="BL38" s="468"/>
      <c r="BM38" s="468"/>
      <c r="BN38" s="468"/>
      <c r="BO38" s="468"/>
      <c r="BP38" s="468"/>
      <c r="BQ38" s="468"/>
      <c r="BR38" s="468"/>
      <c r="BS38" s="468"/>
      <c r="BT38" s="468"/>
      <c r="BU38" s="468"/>
      <c r="BV38" s="468"/>
      <c r="BW38" s="468"/>
      <c r="BX38" s="468"/>
      <c r="BY38" s="468"/>
      <c r="BZ38" s="468"/>
      <c r="CA38" s="468"/>
      <c r="CB38" s="468"/>
      <c r="CC38" s="468"/>
      <c r="CD38" s="468"/>
      <c r="CE38" s="468"/>
      <c r="CF38" s="468"/>
      <c r="CG38" s="468"/>
      <c r="CH38" s="468"/>
      <c r="CI38" s="468"/>
      <c r="CJ38" s="468"/>
      <c r="CK38" s="468"/>
      <c r="CL38" s="468"/>
      <c r="CM38" s="468"/>
      <c r="CN38" s="468"/>
      <c r="CO38" s="468"/>
      <c r="CP38" s="468"/>
      <c r="CQ38" s="468"/>
      <c r="CR38" s="468"/>
      <c r="CS38" s="468"/>
      <c r="CT38" s="468"/>
      <c r="CU38" s="468"/>
      <c r="CV38" s="468"/>
      <c r="CW38" s="468"/>
      <c r="CX38" s="468"/>
      <c r="CY38" s="468"/>
      <c r="CZ38" s="468"/>
      <c r="DA38" s="468"/>
      <c r="DB38" s="468"/>
      <c r="DC38" s="468"/>
      <c r="DD38" s="468"/>
      <c r="DE38" s="468"/>
      <c r="DF38" s="468"/>
      <c r="DG38" s="468"/>
      <c r="DH38" s="468"/>
      <c r="DI38" s="468"/>
      <c r="DJ38" s="468"/>
      <c r="DK38" s="468"/>
      <c r="DL38" s="468"/>
      <c r="DM38" s="468"/>
      <c r="DN38" s="468"/>
      <c r="DO38" s="468"/>
      <c r="DP38" s="468"/>
      <c r="DQ38" s="468"/>
      <c r="DR38" s="468"/>
      <c r="DS38" s="468"/>
      <c r="DT38" s="468"/>
      <c r="DU38" s="468"/>
      <c r="DV38" s="468"/>
      <c r="DW38" s="468"/>
      <c r="DX38" s="468"/>
      <c r="DY38" s="468"/>
      <c r="DZ38" s="468"/>
      <c r="EA38" s="468"/>
    </row>
    <row r="39" spans="1:131" ht="39" hidden="1" customHeight="1">
      <c r="A39" s="7"/>
      <c r="B39" s="16"/>
      <c r="C39" s="35"/>
      <c r="D39" s="52"/>
      <c r="E39" s="52"/>
      <c r="F39" s="52"/>
      <c r="G39" s="52"/>
      <c r="H39" s="52"/>
      <c r="I39" s="52"/>
      <c r="J39" s="52"/>
      <c r="K39" s="52"/>
      <c r="L39" s="127"/>
      <c r="M39" s="137"/>
      <c r="N39" s="137"/>
      <c r="O39" s="137"/>
      <c r="P39" s="137"/>
      <c r="Q39" s="137"/>
      <c r="R39" s="137"/>
      <c r="S39" s="137"/>
      <c r="T39" s="137"/>
      <c r="U39" s="137"/>
      <c r="V39" s="137"/>
      <c r="W39" s="137"/>
      <c r="X39" s="137"/>
      <c r="Y39" s="137"/>
      <c r="Z39" s="137"/>
      <c r="AA39" s="137"/>
      <c r="AB39" s="137"/>
      <c r="AC39" s="137"/>
      <c r="AD39" s="137"/>
      <c r="AE39" s="242"/>
      <c r="AF39" s="127"/>
      <c r="AG39" s="137"/>
      <c r="AH39" s="137"/>
      <c r="AI39" s="137"/>
      <c r="AJ39" s="242"/>
      <c r="AK39" s="295"/>
      <c r="AL39" s="319"/>
      <c r="AM39" s="319"/>
      <c r="AN39" s="319"/>
      <c r="AO39" s="319"/>
      <c r="AP39" s="319"/>
      <c r="AQ39" s="368"/>
      <c r="AR39" s="389"/>
      <c r="AS39" s="389"/>
      <c r="AT39" s="389"/>
      <c r="AU39" s="389"/>
      <c r="AZ39" s="389"/>
      <c r="BA39" s="468"/>
      <c r="BB39" s="468"/>
      <c r="BC39" s="468"/>
      <c r="BD39" s="468"/>
      <c r="BE39" s="468"/>
      <c r="BF39" s="468"/>
      <c r="BG39" s="468"/>
      <c r="BH39" s="468"/>
      <c r="BI39" s="468"/>
      <c r="BJ39" s="468"/>
      <c r="BK39" s="468"/>
      <c r="BL39" s="468"/>
      <c r="BM39" s="468"/>
      <c r="BN39" s="468"/>
      <c r="BO39" s="468"/>
      <c r="BP39" s="468"/>
      <c r="BQ39" s="468"/>
      <c r="BR39" s="468"/>
      <c r="BS39" s="468"/>
      <c r="BT39" s="468"/>
      <c r="BU39" s="468"/>
      <c r="BV39" s="468"/>
      <c r="BW39" s="468"/>
      <c r="BX39" s="468"/>
      <c r="BY39" s="468"/>
      <c r="BZ39" s="468"/>
      <c r="CA39" s="468"/>
      <c r="CB39" s="468"/>
      <c r="CC39" s="468"/>
      <c r="CD39" s="468"/>
      <c r="CE39" s="468"/>
      <c r="CF39" s="468"/>
      <c r="CG39" s="468"/>
      <c r="CH39" s="468"/>
      <c r="CI39" s="468"/>
      <c r="CJ39" s="468"/>
      <c r="CK39" s="468"/>
      <c r="CL39" s="468"/>
      <c r="CM39" s="468"/>
      <c r="CN39" s="468"/>
      <c r="CO39" s="468"/>
      <c r="CP39" s="468"/>
      <c r="CQ39" s="468"/>
      <c r="CR39" s="468"/>
      <c r="CS39" s="468"/>
      <c r="CT39" s="468"/>
      <c r="CU39" s="468"/>
      <c r="CV39" s="468"/>
      <c r="CW39" s="468"/>
      <c r="CX39" s="468"/>
      <c r="CY39" s="468"/>
      <c r="CZ39" s="468"/>
      <c r="DA39" s="468"/>
      <c r="DB39" s="468"/>
      <c r="DC39" s="468"/>
      <c r="DD39" s="468"/>
      <c r="DE39" s="468"/>
      <c r="DF39" s="468"/>
      <c r="DG39" s="468"/>
      <c r="DH39" s="468"/>
      <c r="DI39" s="468"/>
      <c r="DJ39" s="468"/>
      <c r="DK39" s="468"/>
      <c r="DL39" s="468"/>
      <c r="DM39" s="468"/>
      <c r="DN39" s="468"/>
      <c r="DO39" s="468"/>
      <c r="DP39" s="468"/>
      <c r="DQ39" s="468"/>
      <c r="DR39" s="468"/>
      <c r="DS39" s="468"/>
      <c r="DT39" s="468"/>
      <c r="DU39" s="468"/>
      <c r="DV39" s="468"/>
      <c r="DW39" s="468"/>
      <c r="DX39" s="468"/>
      <c r="DY39" s="468"/>
      <c r="DZ39" s="468"/>
      <c r="EA39" s="468"/>
    </row>
    <row r="40" spans="1:131" ht="39" hidden="1" customHeight="1">
      <c r="A40" s="7"/>
      <c r="B40" s="16"/>
      <c r="C40" s="35"/>
      <c r="D40" s="52"/>
      <c r="E40" s="52"/>
      <c r="F40" s="52"/>
      <c r="G40" s="52"/>
      <c r="H40" s="52"/>
      <c r="I40" s="52"/>
      <c r="J40" s="52"/>
      <c r="K40" s="52"/>
      <c r="L40" s="127"/>
      <c r="M40" s="137"/>
      <c r="N40" s="137"/>
      <c r="O40" s="137"/>
      <c r="P40" s="137"/>
      <c r="Q40" s="137"/>
      <c r="R40" s="137"/>
      <c r="S40" s="137"/>
      <c r="T40" s="137"/>
      <c r="U40" s="137"/>
      <c r="V40" s="137"/>
      <c r="W40" s="137"/>
      <c r="X40" s="137"/>
      <c r="Y40" s="137"/>
      <c r="Z40" s="137"/>
      <c r="AA40" s="137"/>
      <c r="AB40" s="137"/>
      <c r="AC40" s="137"/>
      <c r="AD40" s="137"/>
      <c r="AE40" s="242"/>
      <c r="AF40" s="127"/>
      <c r="AG40" s="137"/>
      <c r="AH40" s="137"/>
      <c r="AI40" s="137"/>
      <c r="AJ40" s="242"/>
      <c r="AK40" s="295"/>
      <c r="AL40" s="319"/>
      <c r="AM40" s="319"/>
      <c r="AN40" s="319"/>
      <c r="AO40" s="319"/>
      <c r="AP40" s="319"/>
      <c r="AQ40" s="368"/>
      <c r="AR40" s="389"/>
      <c r="AS40" s="389"/>
      <c r="AT40" s="389"/>
      <c r="AU40" s="389"/>
      <c r="AZ40" s="389"/>
      <c r="BA40" s="468"/>
      <c r="BB40" s="468"/>
      <c r="BC40" s="468"/>
      <c r="BD40" s="468"/>
      <c r="BE40" s="468"/>
      <c r="BF40" s="468"/>
      <c r="BG40" s="468"/>
      <c r="BH40" s="468"/>
      <c r="BI40" s="468"/>
      <c r="BJ40" s="468"/>
      <c r="BK40" s="468"/>
      <c r="BL40" s="468"/>
      <c r="BM40" s="468"/>
      <c r="BN40" s="468"/>
      <c r="BO40" s="468"/>
      <c r="BP40" s="468"/>
      <c r="BQ40" s="468"/>
      <c r="BR40" s="468"/>
      <c r="BS40" s="468"/>
      <c r="BT40" s="468"/>
      <c r="BU40" s="468"/>
      <c r="BV40" s="468"/>
      <c r="BW40" s="468"/>
      <c r="BX40" s="468"/>
      <c r="BY40" s="468"/>
      <c r="BZ40" s="468"/>
      <c r="CA40" s="468"/>
      <c r="CB40" s="468"/>
      <c r="CC40" s="468"/>
      <c r="CD40" s="468"/>
      <c r="CE40" s="468"/>
      <c r="CF40" s="468"/>
      <c r="CG40" s="468"/>
      <c r="CH40" s="468"/>
      <c r="CI40" s="468"/>
      <c r="CJ40" s="468"/>
      <c r="CK40" s="468"/>
      <c r="CL40" s="468"/>
      <c r="CM40" s="468"/>
      <c r="CN40" s="468"/>
      <c r="CO40" s="468"/>
      <c r="CP40" s="468"/>
      <c r="CQ40" s="468"/>
      <c r="CR40" s="468"/>
      <c r="CS40" s="468"/>
      <c r="CT40" s="468"/>
      <c r="CU40" s="468"/>
      <c r="CV40" s="468"/>
      <c r="CW40" s="468"/>
      <c r="CX40" s="468"/>
      <c r="CY40" s="468"/>
      <c r="CZ40" s="468"/>
      <c r="DA40" s="468"/>
      <c r="DB40" s="468"/>
      <c r="DC40" s="468"/>
      <c r="DD40" s="468"/>
      <c r="DE40" s="468"/>
      <c r="DF40" s="468"/>
      <c r="DG40" s="468"/>
      <c r="DH40" s="468"/>
      <c r="DI40" s="468"/>
      <c r="DJ40" s="468"/>
      <c r="DK40" s="468"/>
      <c r="DL40" s="468"/>
      <c r="DM40" s="468"/>
      <c r="DN40" s="468"/>
      <c r="DO40" s="468"/>
      <c r="DP40" s="468"/>
      <c r="DQ40" s="468"/>
      <c r="DR40" s="468"/>
      <c r="DS40" s="468"/>
      <c r="DT40" s="468"/>
      <c r="DU40" s="468"/>
      <c r="DV40" s="468"/>
      <c r="DW40" s="468"/>
      <c r="DX40" s="468"/>
      <c r="DY40" s="468"/>
      <c r="DZ40" s="468"/>
      <c r="EA40" s="468"/>
    </row>
    <row r="41" spans="1:131" ht="39" hidden="1" customHeight="1">
      <c r="A41" s="7"/>
      <c r="B41" s="16"/>
      <c r="C41" s="35"/>
      <c r="D41" s="52"/>
      <c r="E41" s="52"/>
      <c r="F41" s="52"/>
      <c r="G41" s="52"/>
      <c r="H41" s="52"/>
      <c r="I41" s="52"/>
      <c r="J41" s="52"/>
      <c r="K41" s="52"/>
      <c r="L41" s="127"/>
      <c r="M41" s="137"/>
      <c r="N41" s="137"/>
      <c r="O41" s="137"/>
      <c r="P41" s="137"/>
      <c r="Q41" s="137"/>
      <c r="R41" s="137"/>
      <c r="S41" s="137"/>
      <c r="T41" s="137"/>
      <c r="U41" s="137"/>
      <c r="V41" s="137"/>
      <c r="W41" s="137"/>
      <c r="X41" s="137"/>
      <c r="Y41" s="137"/>
      <c r="Z41" s="137"/>
      <c r="AA41" s="137"/>
      <c r="AB41" s="137"/>
      <c r="AC41" s="137"/>
      <c r="AD41" s="137"/>
      <c r="AE41" s="242"/>
      <c r="AF41" s="127"/>
      <c r="AG41" s="137"/>
      <c r="AH41" s="137"/>
      <c r="AI41" s="137"/>
      <c r="AJ41" s="242"/>
      <c r="AK41" s="295"/>
      <c r="AL41" s="319"/>
      <c r="AM41" s="319"/>
      <c r="AN41" s="319"/>
      <c r="AO41" s="319"/>
      <c r="AP41" s="319"/>
      <c r="AQ41" s="368"/>
      <c r="AR41" s="389"/>
      <c r="AS41" s="389"/>
      <c r="AT41" s="389"/>
      <c r="AU41" s="389"/>
      <c r="AZ41" s="389"/>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8"/>
      <c r="CR41" s="468"/>
      <c r="CS41" s="468"/>
      <c r="CT41" s="468"/>
      <c r="CU41" s="468"/>
      <c r="CV41" s="468"/>
      <c r="CW41" s="468"/>
      <c r="CX41" s="468"/>
      <c r="CY41" s="468"/>
      <c r="CZ41" s="468"/>
      <c r="DA41" s="468"/>
      <c r="DB41" s="468"/>
      <c r="DC41" s="468"/>
      <c r="DD41" s="468"/>
      <c r="DE41" s="468"/>
      <c r="DF41" s="468"/>
      <c r="DG41" s="468"/>
      <c r="DH41" s="468"/>
      <c r="DI41" s="468"/>
      <c r="DJ41" s="468"/>
      <c r="DK41" s="468"/>
      <c r="DL41" s="468"/>
      <c r="DM41" s="468"/>
      <c r="DN41" s="468"/>
      <c r="DO41" s="468"/>
      <c r="DP41" s="468"/>
      <c r="DQ41" s="468"/>
      <c r="DR41" s="468"/>
      <c r="DS41" s="468"/>
      <c r="DT41" s="468"/>
      <c r="DU41" s="468"/>
      <c r="DV41" s="468"/>
      <c r="DW41" s="468"/>
      <c r="DX41" s="468"/>
      <c r="DY41" s="468"/>
      <c r="DZ41" s="468"/>
      <c r="EA41" s="468"/>
    </row>
    <row r="42" spans="1:131" ht="39" hidden="1" customHeight="1">
      <c r="A42" s="7"/>
      <c r="B42" s="16"/>
      <c r="C42" s="35"/>
      <c r="D42" s="52"/>
      <c r="E42" s="52"/>
      <c r="F42" s="52"/>
      <c r="G42" s="52"/>
      <c r="H42" s="52"/>
      <c r="I42" s="52"/>
      <c r="J42" s="52"/>
      <c r="K42" s="52"/>
      <c r="L42" s="127"/>
      <c r="M42" s="137"/>
      <c r="N42" s="137"/>
      <c r="O42" s="137"/>
      <c r="P42" s="137"/>
      <c r="Q42" s="137"/>
      <c r="R42" s="137"/>
      <c r="S42" s="137"/>
      <c r="T42" s="137"/>
      <c r="U42" s="137"/>
      <c r="V42" s="137"/>
      <c r="W42" s="137"/>
      <c r="X42" s="137"/>
      <c r="Y42" s="137"/>
      <c r="Z42" s="137"/>
      <c r="AA42" s="137"/>
      <c r="AB42" s="137"/>
      <c r="AC42" s="137"/>
      <c r="AD42" s="137"/>
      <c r="AE42" s="242"/>
      <c r="AF42" s="127"/>
      <c r="AG42" s="137"/>
      <c r="AH42" s="137"/>
      <c r="AI42" s="137"/>
      <c r="AJ42" s="242"/>
      <c r="AK42" s="295"/>
      <c r="AL42" s="319"/>
      <c r="AM42" s="319"/>
      <c r="AN42" s="319"/>
      <c r="AO42" s="319"/>
      <c r="AP42" s="319"/>
      <c r="AQ42" s="368"/>
      <c r="AR42" s="389"/>
      <c r="AS42" s="389"/>
      <c r="AT42" s="389"/>
      <c r="AU42" s="389"/>
      <c r="AZ42" s="389"/>
      <c r="BA42" s="468"/>
      <c r="BB42" s="468"/>
      <c r="BC42" s="468"/>
      <c r="BD42" s="468"/>
      <c r="BE42" s="468"/>
      <c r="BF42" s="468"/>
      <c r="BG42" s="468"/>
      <c r="BH42" s="468"/>
      <c r="BI42" s="468"/>
      <c r="BJ42" s="468"/>
      <c r="BK42" s="468"/>
      <c r="BL42" s="468"/>
      <c r="BM42" s="468"/>
      <c r="BN42" s="468"/>
      <c r="BO42" s="468"/>
      <c r="BP42" s="468"/>
      <c r="BQ42" s="468"/>
      <c r="BR42" s="468"/>
      <c r="BS42" s="468"/>
      <c r="BT42" s="468"/>
      <c r="BU42" s="468"/>
      <c r="BV42" s="468"/>
      <c r="BW42" s="468"/>
      <c r="BX42" s="468"/>
      <c r="BY42" s="468"/>
      <c r="BZ42" s="468"/>
      <c r="CA42" s="468"/>
      <c r="CB42" s="468"/>
      <c r="CC42" s="468"/>
      <c r="CD42" s="468"/>
      <c r="CE42" s="468"/>
      <c r="CF42" s="468"/>
      <c r="CG42" s="468"/>
      <c r="CH42" s="468"/>
      <c r="CI42" s="468"/>
      <c r="CJ42" s="468"/>
      <c r="CK42" s="468"/>
      <c r="CL42" s="468"/>
      <c r="CM42" s="468"/>
      <c r="CN42" s="468"/>
      <c r="CO42" s="468"/>
      <c r="CP42" s="468"/>
      <c r="CQ42" s="468"/>
      <c r="CR42" s="468"/>
      <c r="CS42" s="468"/>
      <c r="CT42" s="468"/>
      <c r="CU42" s="468"/>
      <c r="CV42" s="468"/>
      <c r="CW42" s="468"/>
      <c r="CX42" s="468"/>
      <c r="CY42" s="468"/>
      <c r="CZ42" s="468"/>
      <c r="DA42" s="468"/>
      <c r="DB42" s="468"/>
      <c r="DC42" s="468"/>
      <c r="DD42" s="468"/>
      <c r="DE42" s="468"/>
      <c r="DF42" s="468"/>
      <c r="DG42" s="468"/>
      <c r="DH42" s="468"/>
      <c r="DI42" s="468"/>
      <c r="DJ42" s="468"/>
      <c r="DK42" s="468"/>
      <c r="DL42" s="468"/>
      <c r="DM42" s="468"/>
      <c r="DN42" s="468"/>
      <c r="DO42" s="468"/>
      <c r="DP42" s="468"/>
      <c r="DQ42" s="468"/>
      <c r="DR42" s="468"/>
      <c r="DS42" s="468"/>
      <c r="DT42" s="468"/>
      <c r="DU42" s="468"/>
      <c r="DV42" s="468"/>
      <c r="DW42" s="468"/>
      <c r="DX42" s="468"/>
      <c r="DY42" s="468"/>
      <c r="DZ42" s="468"/>
      <c r="EA42" s="468"/>
    </row>
    <row r="43" spans="1:131" ht="39" hidden="1" customHeight="1">
      <c r="A43" s="7"/>
      <c r="B43" s="16"/>
      <c r="C43" s="35"/>
      <c r="D43" s="52"/>
      <c r="E43" s="52"/>
      <c r="F43" s="52"/>
      <c r="G43" s="52"/>
      <c r="H43" s="52"/>
      <c r="I43" s="52"/>
      <c r="J43" s="52"/>
      <c r="K43" s="52"/>
      <c r="L43" s="127"/>
      <c r="M43" s="137"/>
      <c r="N43" s="137"/>
      <c r="O43" s="137"/>
      <c r="P43" s="137"/>
      <c r="Q43" s="137"/>
      <c r="R43" s="137"/>
      <c r="S43" s="137"/>
      <c r="T43" s="137"/>
      <c r="U43" s="137"/>
      <c r="V43" s="137"/>
      <c r="W43" s="137"/>
      <c r="X43" s="137"/>
      <c r="Y43" s="137"/>
      <c r="Z43" s="137"/>
      <c r="AA43" s="137"/>
      <c r="AB43" s="137"/>
      <c r="AC43" s="137"/>
      <c r="AD43" s="137"/>
      <c r="AE43" s="242"/>
      <c r="AF43" s="127"/>
      <c r="AG43" s="137"/>
      <c r="AH43" s="137"/>
      <c r="AI43" s="137"/>
      <c r="AJ43" s="242"/>
      <c r="AK43" s="295"/>
      <c r="AL43" s="319"/>
      <c r="AM43" s="319"/>
      <c r="AN43" s="319"/>
      <c r="AO43" s="319"/>
      <c r="AP43" s="319"/>
      <c r="AQ43" s="368"/>
      <c r="AR43" s="389"/>
      <c r="AS43" s="389"/>
      <c r="AT43" s="389"/>
      <c r="AU43" s="389"/>
      <c r="AZ43" s="389"/>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c r="DJ43" s="468"/>
      <c r="DK43" s="468"/>
      <c r="DL43" s="468"/>
      <c r="DM43" s="468"/>
      <c r="DN43" s="468"/>
      <c r="DO43" s="468"/>
      <c r="DP43" s="468"/>
      <c r="DQ43" s="468"/>
      <c r="DR43" s="468"/>
      <c r="DS43" s="468"/>
      <c r="DT43" s="468"/>
      <c r="DU43" s="468"/>
      <c r="DV43" s="468"/>
      <c r="DW43" s="468"/>
      <c r="DX43" s="468"/>
      <c r="DY43" s="468"/>
      <c r="DZ43" s="468"/>
      <c r="EA43" s="468"/>
    </row>
    <row r="44" spans="1:131" ht="39" hidden="1" customHeight="1">
      <c r="A44" s="7"/>
      <c r="B44" s="16"/>
      <c r="C44" s="35"/>
      <c r="D44" s="52"/>
      <c r="E44" s="52"/>
      <c r="F44" s="52"/>
      <c r="G44" s="52"/>
      <c r="H44" s="52"/>
      <c r="I44" s="52"/>
      <c r="J44" s="52"/>
      <c r="K44" s="52"/>
      <c r="L44" s="127"/>
      <c r="M44" s="137"/>
      <c r="N44" s="137"/>
      <c r="O44" s="137"/>
      <c r="P44" s="137"/>
      <c r="Q44" s="137"/>
      <c r="R44" s="137"/>
      <c r="S44" s="137"/>
      <c r="T44" s="137"/>
      <c r="U44" s="137"/>
      <c r="V44" s="137"/>
      <c r="W44" s="137"/>
      <c r="X44" s="137"/>
      <c r="Y44" s="137"/>
      <c r="Z44" s="137"/>
      <c r="AA44" s="137"/>
      <c r="AB44" s="137"/>
      <c r="AC44" s="137"/>
      <c r="AD44" s="137"/>
      <c r="AE44" s="242"/>
      <c r="AF44" s="127"/>
      <c r="AG44" s="137"/>
      <c r="AH44" s="137"/>
      <c r="AI44" s="137"/>
      <c r="AJ44" s="242"/>
      <c r="AK44" s="295"/>
      <c r="AL44" s="319"/>
      <c r="AM44" s="319"/>
      <c r="AN44" s="319"/>
      <c r="AO44" s="319"/>
      <c r="AP44" s="319"/>
      <c r="AQ44" s="368"/>
      <c r="AR44" s="389"/>
      <c r="AS44" s="389"/>
      <c r="AT44" s="389"/>
      <c r="AU44" s="389"/>
      <c r="AZ44" s="389"/>
      <c r="BA44" s="468"/>
      <c r="BB44" s="468"/>
      <c r="BC44" s="468"/>
      <c r="BD44" s="468"/>
      <c r="BE44" s="468"/>
      <c r="BF44" s="468"/>
      <c r="BG44" s="468"/>
      <c r="BH44" s="468"/>
      <c r="BI44" s="468"/>
      <c r="BJ44" s="468"/>
      <c r="BK44" s="468"/>
      <c r="BL44" s="468"/>
      <c r="BM44" s="468"/>
      <c r="BN44" s="468"/>
      <c r="BO44" s="468"/>
      <c r="BP44" s="468"/>
      <c r="BQ44" s="468"/>
      <c r="BR44" s="468"/>
      <c r="BS44" s="468"/>
      <c r="BT44" s="468"/>
      <c r="BU44" s="468"/>
      <c r="BV44" s="468"/>
      <c r="BW44" s="468"/>
      <c r="BX44" s="468"/>
      <c r="BY44" s="468"/>
      <c r="BZ44" s="468"/>
      <c r="CA44" s="468"/>
      <c r="CB44" s="468"/>
      <c r="CC44" s="468"/>
      <c r="CD44" s="468"/>
      <c r="CE44" s="468"/>
      <c r="CF44" s="468"/>
      <c r="CG44" s="468"/>
      <c r="CH44" s="468"/>
      <c r="CI44" s="468"/>
      <c r="CJ44" s="468"/>
      <c r="CK44" s="468"/>
      <c r="CL44" s="468"/>
      <c r="CM44" s="468"/>
      <c r="CN44" s="468"/>
      <c r="CO44" s="468"/>
      <c r="CP44" s="468"/>
      <c r="CQ44" s="468"/>
      <c r="CR44" s="468"/>
      <c r="CS44" s="468"/>
      <c r="CT44" s="468"/>
      <c r="CU44" s="468"/>
      <c r="CV44" s="468"/>
      <c r="CW44" s="468"/>
      <c r="CX44" s="468"/>
      <c r="CY44" s="468"/>
      <c r="CZ44" s="468"/>
      <c r="DA44" s="468"/>
      <c r="DB44" s="468"/>
      <c r="DC44" s="468"/>
      <c r="DD44" s="468"/>
      <c r="DE44" s="468"/>
      <c r="DF44" s="468"/>
      <c r="DG44" s="468"/>
      <c r="DH44" s="468"/>
      <c r="DI44" s="468"/>
      <c r="DJ44" s="468"/>
      <c r="DK44" s="468"/>
      <c r="DL44" s="468"/>
      <c r="DM44" s="468"/>
      <c r="DN44" s="468"/>
      <c r="DO44" s="468"/>
      <c r="DP44" s="468"/>
      <c r="DQ44" s="468"/>
      <c r="DR44" s="468"/>
      <c r="DS44" s="468"/>
      <c r="DT44" s="468"/>
      <c r="DU44" s="468"/>
      <c r="DV44" s="468"/>
      <c r="DW44" s="468"/>
      <c r="DX44" s="468"/>
      <c r="DY44" s="468"/>
      <c r="DZ44" s="468"/>
      <c r="EA44" s="468"/>
    </row>
    <row r="45" spans="1:131" ht="39" hidden="1" customHeight="1">
      <c r="A45" s="7"/>
      <c r="B45" s="16"/>
      <c r="C45" s="35"/>
      <c r="D45" s="52"/>
      <c r="E45" s="52"/>
      <c r="F45" s="52"/>
      <c r="G45" s="52"/>
      <c r="H45" s="52"/>
      <c r="I45" s="52"/>
      <c r="J45" s="52"/>
      <c r="K45" s="52"/>
      <c r="L45" s="127"/>
      <c r="M45" s="137"/>
      <c r="N45" s="137"/>
      <c r="O45" s="137"/>
      <c r="P45" s="137"/>
      <c r="Q45" s="137"/>
      <c r="R45" s="137"/>
      <c r="S45" s="137"/>
      <c r="T45" s="137"/>
      <c r="U45" s="137"/>
      <c r="V45" s="137"/>
      <c r="W45" s="137"/>
      <c r="X45" s="137"/>
      <c r="Y45" s="137"/>
      <c r="Z45" s="137"/>
      <c r="AA45" s="137"/>
      <c r="AB45" s="137"/>
      <c r="AC45" s="137"/>
      <c r="AD45" s="137"/>
      <c r="AE45" s="242"/>
      <c r="AF45" s="127"/>
      <c r="AG45" s="137"/>
      <c r="AH45" s="137"/>
      <c r="AI45" s="137"/>
      <c r="AJ45" s="242"/>
      <c r="AK45" s="295"/>
      <c r="AL45" s="319"/>
      <c r="AM45" s="319"/>
      <c r="AN45" s="319"/>
      <c r="AO45" s="319"/>
      <c r="AP45" s="319"/>
      <c r="AQ45" s="368"/>
      <c r="AR45" s="389"/>
      <c r="AS45" s="389"/>
      <c r="AT45" s="389"/>
      <c r="AU45" s="389"/>
      <c r="AZ45" s="389"/>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468"/>
      <c r="BZ45" s="468"/>
      <c r="CA45" s="468"/>
      <c r="CB45" s="468"/>
      <c r="CC45" s="468"/>
      <c r="CD45" s="468"/>
      <c r="CE45" s="468"/>
      <c r="CF45" s="468"/>
      <c r="CG45" s="468"/>
      <c r="CH45" s="468"/>
      <c r="CI45" s="468"/>
      <c r="CJ45" s="468"/>
      <c r="CK45" s="468"/>
      <c r="CL45" s="468"/>
      <c r="CM45" s="468"/>
      <c r="CN45" s="468"/>
      <c r="CO45" s="468"/>
      <c r="CP45" s="468"/>
      <c r="CQ45" s="468"/>
      <c r="CR45" s="468"/>
      <c r="CS45" s="468"/>
      <c r="CT45" s="468"/>
      <c r="CU45" s="468"/>
      <c r="CV45" s="468"/>
      <c r="CW45" s="468"/>
      <c r="CX45" s="468"/>
      <c r="CY45" s="468"/>
      <c r="CZ45" s="468"/>
      <c r="DA45" s="468"/>
      <c r="DB45" s="468"/>
      <c r="DC45" s="468"/>
      <c r="DD45" s="468"/>
      <c r="DE45" s="468"/>
      <c r="DF45" s="468"/>
      <c r="DG45" s="468"/>
      <c r="DH45" s="468"/>
      <c r="DI45" s="468"/>
      <c r="DJ45" s="468"/>
      <c r="DK45" s="468"/>
      <c r="DL45" s="468"/>
      <c r="DM45" s="468"/>
      <c r="DN45" s="468"/>
      <c r="DO45" s="468"/>
      <c r="DP45" s="468"/>
      <c r="DQ45" s="468"/>
      <c r="DR45" s="468"/>
      <c r="DS45" s="468"/>
      <c r="DT45" s="468"/>
      <c r="DU45" s="468"/>
      <c r="DV45" s="468"/>
      <c r="DW45" s="468"/>
      <c r="DX45" s="468"/>
      <c r="DY45" s="468"/>
      <c r="DZ45" s="468"/>
      <c r="EA45" s="468"/>
    </row>
    <row r="46" spans="1:131" ht="39" hidden="1" customHeight="1">
      <c r="A46" s="7"/>
      <c r="B46" s="16"/>
      <c r="C46" s="35"/>
      <c r="D46" s="52"/>
      <c r="E46" s="52"/>
      <c r="F46" s="52"/>
      <c r="G46" s="52"/>
      <c r="H46" s="52"/>
      <c r="I46" s="52"/>
      <c r="J46" s="52"/>
      <c r="K46" s="52"/>
      <c r="L46" s="127"/>
      <c r="M46" s="137"/>
      <c r="N46" s="137"/>
      <c r="O46" s="137"/>
      <c r="P46" s="137"/>
      <c r="Q46" s="137"/>
      <c r="R46" s="137"/>
      <c r="S46" s="137"/>
      <c r="T46" s="137"/>
      <c r="U46" s="137"/>
      <c r="V46" s="137"/>
      <c r="W46" s="137"/>
      <c r="X46" s="137"/>
      <c r="Y46" s="137"/>
      <c r="Z46" s="137"/>
      <c r="AA46" s="137"/>
      <c r="AB46" s="137"/>
      <c r="AC46" s="137"/>
      <c r="AD46" s="137"/>
      <c r="AE46" s="242"/>
      <c r="AF46" s="127"/>
      <c r="AG46" s="137"/>
      <c r="AH46" s="137"/>
      <c r="AI46" s="137"/>
      <c r="AJ46" s="242"/>
      <c r="AK46" s="295"/>
      <c r="AL46" s="319"/>
      <c r="AM46" s="319"/>
      <c r="AN46" s="319"/>
      <c r="AO46" s="319"/>
      <c r="AP46" s="319"/>
      <c r="AQ46" s="368"/>
      <c r="AR46" s="389"/>
      <c r="AS46" s="389"/>
      <c r="AT46" s="389"/>
      <c r="AU46" s="389"/>
      <c r="AZ46" s="389"/>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c r="DJ46" s="468"/>
      <c r="DK46" s="468"/>
      <c r="DL46" s="468"/>
      <c r="DM46" s="468"/>
      <c r="DN46" s="468"/>
      <c r="DO46" s="468"/>
      <c r="DP46" s="468"/>
      <c r="DQ46" s="468"/>
      <c r="DR46" s="468"/>
      <c r="DS46" s="468"/>
      <c r="DT46" s="468"/>
      <c r="DU46" s="468"/>
      <c r="DV46" s="468"/>
      <c r="DW46" s="468"/>
      <c r="DX46" s="468"/>
      <c r="DY46" s="468"/>
      <c r="DZ46" s="468"/>
      <c r="EA46" s="468"/>
    </row>
    <row r="47" spans="1:131" ht="39" hidden="1" customHeight="1">
      <c r="A47" s="7"/>
      <c r="B47" s="16"/>
      <c r="C47" s="35"/>
      <c r="D47" s="52"/>
      <c r="E47" s="52"/>
      <c r="F47" s="52"/>
      <c r="G47" s="52"/>
      <c r="H47" s="52"/>
      <c r="I47" s="52"/>
      <c r="J47" s="52"/>
      <c r="K47" s="52"/>
      <c r="L47" s="127"/>
      <c r="M47" s="137"/>
      <c r="N47" s="137"/>
      <c r="O47" s="137"/>
      <c r="P47" s="137"/>
      <c r="Q47" s="137"/>
      <c r="R47" s="137"/>
      <c r="S47" s="137"/>
      <c r="T47" s="137"/>
      <c r="U47" s="137"/>
      <c r="V47" s="137"/>
      <c r="W47" s="137"/>
      <c r="X47" s="137"/>
      <c r="Y47" s="137"/>
      <c r="Z47" s="137"/>
      <c r="AA47" s="137"/>
      <c r="AB47" s="137"/>
      <c r="AC47" s="137"/>
      <c r="AD47" s="137"/>
      <c r="AE47" s="242"/>
      <c r="AF47" s="127"/>
      <c r="AG47" s="137"/>
      <c r="AH47" s="137"/>
      <c r="AI47" s="137"/>
      <c r="AJ47" s="242"/>
      <c r="AK47" s="295"/>
      <c r="AL47" s="319"/>
      <c r="AM47" s="319"/>
      <c r="AN47" s="319"/>
      <c r="AO47" s="319"/>
      <c r="AP47" s="319"/>
      <c r="AQ47" s="368"/>
      <c r="AR47" s="389"/>
      <c r="AS47" s="389"/>
      <c r="AT47" s="389"/>
      <c r="AU47" s="389"/>
      <c r="AZ47" s="389"/>
      <c r="BA47" s="468"/>
      <c r="BB47" s="468"/>
      <c r="BC47" s="468"/>
      <c r="BD47" s="468"/>
      <c r="BE47" s="468"/>
      <c r="BF47" s="468"/>
      <c r="BG47" s="468"/>
      <c r="BH47" s="468"/>
      <c r="BI47" s="468"/>
      <c r="BJ47" s="468"/>
      <c r="BK47" s="468"/>
      <c r="BL47" s="468"/>
      <c r="BM47" s="468"/>
      <c r="BN47" s="468"/>
      <c r="BO47" s="468"/>
      <c r="BP47" s="468"/>
      <c r="BQ47" s="468"/>
      <c r="BR47" s="468"/>
      <c r="BS47" s="468"/>
      <c r="BT47" s="468"/>
      <c r="BU47" s="468"/>
      <c r="BV47" s="468"/>
      <c r="BW47" s="468"/>
      <c r="BX47" s="468"/>
      <c r="BY47" s="468"/>
      <c r="BZ47" s="468"/>
      <c r="CA47" s="468"/>
      <c r="CB47" s="468"/>
      <c r="CC47" s="468"/>
      <c r="CD47" s="468"/>
      <c r="CE47" s="468"/>
      <c r="CF47" s="468"/>
      <c r="CG47" s="468"/>
      <c r="CH47" s="468"/>
      <c r="CI47" s="468"/>
      <c r="CJ47" s="468"/>
      <c r="CK47" s="468"/>
      <c r="CL47" s="468"/>
      <c r="CM47" s="468"/>
      <c r="CN47" s="468"/>
      <c r="CO47" s="468"/>
      <c r="CP47" s="468"/>
      <c r="CQ47" s="468"/>
      <c r="CR47" s="468"/>
      <c r="CS47" s="468"/>
      <c r="CT47" s="468"/>
      <c r="CU47" s="468"/>
      <c r="CV47" s="468"/>
      <c r="CW47" s="468"/>
      <c r="CX47" s="468"/>
      <c r="CY47" s="468"/>
      <c r="CZ47" s="468"/>
      <c r="DA47" s="468"/>
      <c r="DB47" s="468"/>
      <c r="DC47" s="468"/>
      <c r="DD47" s="468"/>
      <c r="DE47" s="468"/>
      <c r="DF47" s="468"/>
      <c r="DG47" s="468"/>
      <c r="DH47" s="468"/>
      <c r="DI47" s="468"/>
      <c r="DJ47" s="468"/>
      <c r="DK47" s="468"/>
      <c r="DL47" s="468"/>
      <c r="DM47" s="468"/>
      <c r="DN47" s="468"/>
      <c r="DO47" s="468"/>
      <c r="DP47" s="468"/>
      <c r="DQ47" s="468"/>
      <c r="DR47" s="468"/>
      <c r="DS47" s="468"/>
      <c r="DT47" s="468"/>
      <c r="DU47" s="468"/>
      <c r="DV47" s="468"/>
      <c r="DW47" s="468"/>
      <c r="DX47" s="468"/>
      <c r="DY47" s="468"/>
      <c r="DZ47" s="468"/>
      <c r="EA47" s="468"/>
    </row>
    <row r="48" spans="1:131" ht="39" hidden="1" customHeight="1">
      <c r="A48" s="7"/>
      <c r="B48" s="16"/>
      <c r="C48" s="35"/>
      <c r="D48" s="52"/>
      <c r="E48" s="52"/>
      <c r="F48" s="52"/>
      <c r="G48" s="52"/>
      <c r="H48" s="52"/>
      <c r="I48" s="52"/>
      <c r="J48" s="52"/>
      <c r="K48" s="52"/>
      <c r="L48" s="127"/>
      <c r="M48" s="137"/>
      <c r="N48" s="137"/>
      <c r="O48" s="137"/>
      <c r="P48" s="137"/>
      <c r="Q48" s="137"/>
      <c r="R48" s="137"/>
      <c r="S48" s="137"/>
      <c r="T48" s="137"/>
      <c r="U48" s="137"/>
      <c r="V48" s="137"/>
      <c r="W48" s="137"/>
      <c r="X48" s="137"/>
      <c r="Y48" s="137"/>
      <c r="Z48" s="137"/>
      <c r="AA48" s="137"/>
      <c r="AB48" s="137"/>
      <c r="AC48" s="137"/>
      <c r="AD48" s="137"/>
      <c r="AE48" s="242"/>
      <c r="AF48" s="127"/>
      <c r="AG48" s="137"/>
      <c r="AH48" s="137"/>
      <c r="AI48" s="137"/>
      <c r="AJ48" s="242"/>
      <c r="AK48" s="295"/>
      <c r="AL48" s="319"/>
      <c r="AM48" s="319"/>
      <c r="AN48" s="319"/>
      <c r="AO48" s="319"/>
      <c r="AP48" s="319"/>
      <c r="AQ48" s="368"/>
      <c r="AR48" s="389"/>
      <c r="AS48" s="389"/>
      <c r="AT48" s="389"/>
      <c r="AU48" s="389"/>
      <c r="AZ48" s="389"/>
      <c r="BA48" s="468"/>
      <c r="BB48" s="468"/>
      <c r="BC48" s="468"/>
      <c r="BD48" s="468"/>
      <c r="BE48" s="468"/>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c r="DJ48" s="468"/>
      <c r="DK48" s="468"/>
      <c r="DL48" s="468"/>
      <c r="DM48" s="468"/>
      <c r="DN48" s="468"/>
      <c r="DO48" s="468"/>
      <c r="DP48" s="468"/>
      <c r="DQ48" s="468"/>
      <c r="DR48" s="468"/>
      <c r="DS48" s="468"/>
      <c r="DT48" s="468"/>
      <c r="DU48" s="468"/>
      <c r="DV48" s="468"/>
      <c r="DW48" s="468"/>
      <c r="DX48" s="468"/>
      <c r="DY48" s="468"/>
      <c r="DZ48" s="468"/>
      <c r="EA48" s="468"/>
    </row>
    <row r="49" spans="1:131" ht="39" hidden="1" customHeight="1">
      <c r="A49" s="7"/>
      <c r="B49" s="16"/>
      <c r="C49" s="35"/>
      <c r="D49" s="52"/>
      <c r="E49" s="52"/>
      <c r="F49" s="52"/>
      <c r="G49" s="52"/>
      <c r="H49" s="52"/>
      <c r="I49" s="52"/>
      <c r="J49" s="52"/>
      <c r="K49" s="52"/>
      <c r="L49" s="127"/>
      <c r="M49" s="137"/>
      <c r="N49" s="137"/>
      <c r="O49" s="137"/>
      <c r="P49" s="137"/>
      <c r="Q49" s="137"/>
      <c r="R49" s="137"/>
      <c r="S49" s="137"/>
      <c r="T49" s="137"/>
      <c r="U49" s="137"/>
      <c r="V49" s="137"/>
      <c r="W49" s="137"/>
      <c r="X49" s="137"/>
      <c r="Y49" s="137"/>
      <c r="Z49" s="137"/>
      <c r="AA49" s="137"/>
      <c r="AB49" s="137"/>
      <c r="AC49" s="137"/>
      <c r="AD49" s="137"/>
      <c r="AE49" s="242"/>
      <c r="AF49" s="127"/>
      <c r="AG49" s="137"/>
      <c r="AH49" s="137"/>
      <c r="AI49" s="137"/>
      <c r="AJ49" s="242"/>
      <c r="AK49" s="295"/>
      <c r="AL49" s="319"/>
      <c r="AM49" s="319"/>
      <c r="AN49" s="319"/>
      <c r="AO49" s="319"/>
      <c r="AP49" s="319"/>
      <c r="AQ49" s="368"/>
      <c r="AR49" s="389"/>
      <c r="AS49" s="389"/>
      <c r="AT49" s="389"/>
      <c r="AU49" s="389"/>
      <c r="AZ49" s="389"/>
      <c r="BA49" s="468"/>
      <c r="BB49" s="468"/>
      <c r="BC49" s="468"/>
      <c r="BD49" s="468"/>
      <c r="BE49" s="468"/>
      <c r="BF49" s="468"/>
      <c r="BG49" s="468"/>
      <c r="BH49" s="468"/>
      <c r="BI49" s="468"/>
      <c r="BJ49" s="468"/>
      <c r="BK49" s="468"/>
      <c r="BL49" s="468"/>
      <c r="BM49" s="468"/>
      <c r="BN49" s="468"/>
      <c r="BO49" s="468"/>
      <c r="BP49" s="468"/>
      <c r="BQ49" s="468"/>
      <c r="BR49" s="468"/>
      <c r="BS49" s="468"/>
      <c r="BT49" s="468"/>
      <c r="BU49" s="468"/>
      <c r="BV49" s="468"/>
      <c r="BW49" s="468"/>
      <c r="BX49" s="468"/>
      <c r="BY49" s="468"/>
      <c r="BZ49" s="468"/>
      <c r="CA49" s="468"/>
      <c r="CB49" s="468"/>
      <c r="CC49" s="468"/>
      <c r="CD49" s="468"/>
      <c r="CE49" s="468"/>
      <c r="CF49" s="468"/>
      <c r="CG49" s="468"/>
      <c r="CH49" s="468"/>
      <c r="CI49" s="468"/>
      <c r="CJ49" s="468"/>
      <c r="CK49" s="468"/>
      <c r="CL49" s="468"/>
      <c r="CM49" s="468"/>
      <c r="CN49" s="468"/>
      <c r="CO49" s="468"/>
      <c r="CP49" s="468"/>
      <c r="CQ49" s="468"/>
      <c r="CR49" s="468"/>
      <c r="CS49" s="468"/>
      <c r="CT49" s="468"/>
      <c r="CU49" s="468"/>
      <c r="CV49" s="468"/>
      <c r="CW49" s="468"/>
      <c r="CX49" s="468"/>
      <c r="CY49" s="468"/>
      <c r="CZ49" s="468"/>
      <c r="DA49" s="468"/>
      <c r="DB49" s="468"/>
      <c r="DC49" s="468"/>
      <c r="DD49" s="468"/>
      <c r="DE49" s="468"/>
      <c r="DF49" s="468"/>
      <c r="DG49" s="468"/>
      <c r="DH49" s="468"/>
      <c r="DI49" s="468"/>
      <c r="DJ49" s="468"/>
      <c r="DK49" s="468"/>
      <c r="DL49" s="468"/>
      <c r="DM49" s="468"/>
      <c r="DN49" s="468"/>
      <c r="DO49" s="468"/>
      <c r="DP49" s="468"/>
      <c r="DQ49" s="468"/>
      <c r="DR49" s="468"/>
      <c r="DS49" s="468"/>
      <c r="DT49" s="468"/>
      <c r="DU49" s="468"/>
      <c r="DV49" s="468"/>
      <c r="DW49" s="468"/>
      <c r="DX49" s="468"/>
      <c r="DY49" s="468"/>
      <c r="DZ49" s="468"/>
      <c r="EA49" s="468"/>
    </row>
    <row r="50" spans="1:131" ht="39" hidden="1" customHeight="1">
      <c r="A50" s="7"/>
      <c r="B50" s="16"/>
      <c r="C50" s="35"/>
      <c r="D50" s="52"/>
      <c r="E50" s="52"/>
      <c r="F50" s="52"/>
      <c r="G50" s="52"/>
      <c r="H50" s="52"/>
      <c r="I50" s="52"/>
      <c r="J50" s="52"/>
      <c r="K50" s="52"/>
      <c r="L50" s="127"/>
      <c r="M50" s="137"/>
      <c r="N50" s="137"/>
      <c r="O50" s="137"/>
      <c r="P50" s="137"/>
      <c r="Q50" s="137"/>
      <c r="R50" s="137"/>
      <c r="S50" s="137"/>
      <c r="T50" s="137"/>
      <c r="U50" s="137"/>
      <c r="V50" s="137"/>
      <c r="W50" s="137"/>
      <c r="X50" s="137"/>
      <c r="Y50" s="137"/>
      <c r="Z50" s="137"/>
      <c r="AA50" s="137"/>
      <c r="AB50" s="137"/>
      <c r="AC50" s="137"/>
      <c r="AD50" s="137"/>
      <c r="AE50" s="242"/>
      <c r="AF50" s="127"/>
      <c r="AG50" s="137"/>
      <c r="AH50" s="137"/>
      <c r="AI50" s="137"/>
      <c r="AJ50" s="242"/>
      <c r="AK50" s="295"/>
      <c r="AL50" s="319"/>
      <c r="AM50" s="319"/>
      <c r="AN50" s="319"/>
      <c r="AO50" s="319"/>
      <c r="AP50" s="319"/>
      <c r="AQ50" s="368"/>
      <c r="AR50" s="389"/>
      <c r="AS50" s="389"/>
      <c r="AT50" s="389"/>
      <c r="AU50" s="389"/>
      <c r="AZ50" s="389"/>
      <c r="BA50" s="468"/>
      <c r="BB50" s="468"/>
      <c r="BC50" s="468"/>
      <c r="BD50" s="468"/>
      <c r="BE50" s="468"/>
      <c r="BF50" s="468"/>
      <c r="BG50" s="468"/>
      <c r="BH50" s="468"/>
      <c r="BI50" s="468"/>
      <c r="BJ50" s="468"/>
      <c r="BK50" s="468"/>
      <c r="BL50" s="468"/>
      <c r="BM50" s="468"/>
      <c r="BN50" s="468"/>
      <c r="BO50" s="468"/>
      <c r="BP50" s="468"/>
      <c r="BQ50" s="468"/>
      <c r="BR50" s="468"/>
      <c r="BS50" s="468"/>
      <c r="BT50" s="468"/>
      <c r="BU50" s="468"/>
      <c r="BV50" s="468"/>
      <c r="BW50" s="468"/>
      <c r="BX50" s="468"/>
      <c r="BY50" s="468"/>
      <c r="BZ50" s="468"/>
      <c r="CA50" s="468"/>
      <c r="CB50" s="468"/>
      <c r="CC50" s="468"/>
      <c r="CD50" s="468"/>
      <c r="CE50" s="468"/>
      <c r="CF50" s="468"/>
      <c r="CG50" s="468"/>
      <c r="CH50" s="468"/>
      <c r="CI50" s="468"/>
      <c r="CJ50" s="468"/>
      <c r="CK50" s="468"/>
      <c r="CL50" s="468"/>
      <c r="CM50" s="468"/>
      <c r="CN50" s="468"/>
      <c r="CO50" s="468"/>
      <c r="CP50" s="468"/>
      <c r="CQ50" s="468"/>
      <c r="CR50" s="468"/>
      <c r="CS50" s="468"/>
      <c r="CT50" s="468"/>
      <c r="CU50" s="468"/>
      <c r="CV50" s="468"/>
      <c r="CW50" s="468"/>
      <c r="CX50" s="468"/>
      <c r="CY50" s="468"/>
      <c r="CZ50" s="468"/>
      <c r="DA50" s="468"/>
      <c r="DB50" s="468"/>
      <c r="DC50" s="468"/>
      <c r="DD50" s="468"/>
      <c r="DE50" s="468"/>
      <c r="DF50" s="468"/>
      <c r="DG50" s="468"/>
      <c r="DH50" s="468"/>
      <c r="DI50" s="468"/>
      <c r="DJ50" s="468"/>
      <c r="DK50" s="468"/>
      <c r="DL50" s="468"/>
      <c r="DM50" s="468"/>
      <c r="DN50" s="468"/>
      <c r="DO50" s="468"/>
      <c r="DP50" s="468"/>
      <c r="DQ50" s="468"/>
      <c r="DR50" s="468"/>
      <c r="DS50" s="468"/>
      <c r="DT50" s="468"/>
      <c r="DU50" s="468"/>
      <c r="DV50" s="468"/>
      <c r="DW50" s="468"/>
      <c r="DX50" s="468"/>
      <c r="DY50" s="468"/>
      <c r="DZ50" s="468"/>
      <c r="EA50" s="468"/>
    </row>
    <row r="51" spans="1:131" ht="39" hidden="1" customHeight="1">
      <c r="A51" s="7"/>
      <c r="B51" s="16"/>
      <c r="C51" s="35"/>
      <c r="D51" s="52"/>
      <c r="E51" s="52"/>
      <c r="F51" s="52"/>
      <c r="G51" s="52"/>
      <c r="H51" s="52"/>
      <c r="I51" s="52"/>
      <c r="J51" s="52"/>
      <c r="K51" s="52"/>
      <c r="L51" s="127"/>
      <c r="M51" s="137"/>
      <c r="N51" s="137"/>
      <c r="O51" s="137"/>
      <c r="P51" s="137"/>
      <c r="Q51" s="137"/>
      <c r="R51" s="137"/>
      <c r="S51" s="137"/>
      <c r="T51" s="137"/>
      <c r="U51" s="137"/>
      <c r="V51" s="137"/>
      <c r="W51" s="137"/>
      <c r="X51" s="137"/>
      <c r="Y51" s="137"/>
      <c r="Z51" s="137"/>
      <c r="AA51" s="137"/>
      <c r="AB51" s="137"/>
      <c r="AC51" s="137"/>
      <c r="AD51" s="137"/>
      <c r="AE51" s="242"/>
      <c r="AF51" s="127"/>
      <c r="AG51" s="137"/>
      <c r="AH51" s="137"/>
      <c r="AI51" s="137"/>
      <c r="AJ51" s="242"/>
      <c r="AK51" s="295"/>
      <c r="AL51" s="319"/>
      <c r="AM51" s="319"/>
      <c r="AN51" s="319"/>
      <c r="AO51" s="319"/>
      <c r="AP51" s="319"/>
      <c r="AQ51" s="368"/>
      <c r="AR51" s="389"/>
      <c r="AS51" s="389"/>
      <c r="AT51" s="389"/>
      <c r="AU51" s="389"/>
      <c r="AZ51" s="389"/>
      <c r="BA51" s="468"/>
      <c r="BB51" s="468"/>
      <c r="BC51" s="468"/>
      <c r="BD51" s="468"/>
      <c r="BE51" s="468"/>
      <c r="BF51" s="468"/>
      <c r="BG51" s="468"/>
      <c r="BH51" s="468"/>
      <c r="BI51" s="468"/>
      <c r="BJ51" s="468"/>
      <c r="BK51" s="468"/>
      <c r="BL51" s="468"/>
      <c r="BM51" s="468"/>
      <c r="BN51" s="468"/>
      <c r="BO51" s="468"/>
      <c r="BP51" s="468"/>
      <c r="BQ51" s="468"/>
      <c r="BR51" s="468"/>
      <c r="BS51" s="468"/>
      <c r="BT51" s="468"/>
      <c r="BU51" s="468"/>
      <c r="BV51" s="468"/>
      <c r="BW51" s="468"/>
      <c r="BX51" s="468"/>
      <c r="BY51" s="468"/>
      <c r="BZ51" s="468"/>
      <c r="CA51" s="468"/>
      <c r="CB51" s="468"/>
      <c r="CC51" s="468"/>
      <c r="CD51" s="468"/>
      <c r="CE51" s="468"/>
      <c r="CF51" s="468"/>
      <c r="CG51" s="468"/>
      <c r="CH51" s="468"/>
      <c r="CI51" s="468"/>
      <c r="CJ51" s="468"/>
      <c r="CK51" s="468"/>
      <c r="CL51" s="468"/>
      <c r="CM51" s="468"/>
      <c r="CN51" s="468"/>
      <c r="CO51" s="468"/>
      <c r="CP51" s="468"/>
      <c r="CQ51" s="468"/>
      <c r="CR51" s="468"/>
      <c r="CS51" s="468"/>
      <c r="CT51" s="468"/>
      <c r="CU51" s="468"/>
      <c r="CV51" s="468"/>
      <c r="CW51" s="468"/>
      <c r="CX51" s="468"/>
      <c r="CY51" s="468"/>
      <c r="CZ51" s="468"/>
      <c r="DA51" s="468"/>
      <c r="DB51" s="468"/>
      <c r="DC51" s="468"/>
      <c r="DD51" s="468"/>
      <c r="DE51" s="468"/>
      <c r="DF51" s="468"/>
      <c r="DG51" s="468"/>
      <c r="DH51" s="468"/>
      <c r="DI51" s="468"/>
      <c r="DJ51" s="468"/>
      <c r="DK51" s="468"/>
      <c r="DL51" s="468"/>
      <c r="DM51" s="468"/>
      <c r="DN51" s="468"/>
      <c r="DO51" s="468"/>
      <c r="DP51" s="468"/>
      <c r="DQ51" s="468"/>
      <c r="DR51" s="468"/>
      <c r="DS51" s="468"/>
      <c r="DT51" s="468"/>
      <c r="DU51" s="468"/>
      <c r="DV51" s="468"/>
      <c r="DW51" s="468"/>
      <c r="DX51" s="468"/>
      <c r="DY51" s="468"/>
      <c r="DZ51" s="468"/>
      <c r="EA51" s="468"/>
    </row>
    <row r="52" spans="1:131" ht="39" hidden="1" customHeight="1">
      <c r="A52" s="7"/>
      <c r="B52" s="16"/>
      <c r="C52" s="35"/>
      <c r="D52" s="52"/>
      <c r="E52" s="52"/>
      <c r="F52" s="52"/>
      <c r="G52" s="52"/>
      <c r="H52" s="52"/>
      <c r="I52" s="52"/>
      <c r="J52" s="52"/>
      <c r="K52" s="52"/>
      <c r="L52" s="127"/>
      <c r="M52" s="137"/>
      <c r="N52" s="137"/>
      <c r="O52" s="137"/>
      <c r="P52" s="137"/>
      <c r="Q52" s="137"/>
      <c r="R52" s="137"/>
      <c r="S52" s="137"/>
      <c r="T52" s="137"/>
      <c r="U52" s="137"/>
      <c r="V52" s="137"/>
      <c r="W52" s="137"/>
      <c r="X52" s="137"/>
      <c r="Y52" s="137"/>
      <c r="Z52" s="137"/>
      <c r="AA52" s="137"/>
      <c r="AB52" s="137"/>
      <c r="AC52" s="137"/>
      <c r="AD52" s="137"/>
      <c r="AE52" s="242"/>
      <c r="AF52" s="127"/>
      <c r="AG52" s="137"/>
      <c r="AH52" s="137"/>
      <c r="AI52" s="137"/>
      <c r="AJ52" s="242"/>
      <c r="AK52" s="295"/>
      <c r="AL52" s="319"/>
      <c r="AM52" s="319"/>
      <c r="AN52" s="319"/>
      <c r="AO52" s="319"/>
      <c r="AP52" s="319"/>
      <c r="AQ52" s="368"/>
      <c r="AR52" s="398"/>
      <c r="AS52" s="419"/>
      <c r="AT52" s="419"/>
      <c r="AU52" s="419"/>
      <c r="AZ52" s="389"/>
      <c r="BA52" s="468"/>
      <c r="BB52" s="468"/>
      <c r="BC52" s="468"/>
      <c r="BD52" s="468"/>
      <c r="BE52" s="468"/>
      <c r="BF52" s="468"/>
      <c r="BG52" s="468"/>
      <c r="BH52" s="468"/>
      <c r="BI52" s="468"/>
      <c r="BJ52" s="468"/>
      <c r="BK52" s="468"/>
      <c r="BL52" s="468"/>
      <c r="BM52" s="468"/>
      <c r="BN52" s="468"/>
      <c r="BO52" s="468"/>
      <c r="BP52" s="468"/>
      <c r="BQ52" s="468"/>
      <c r="BR52" s="468"/>
      <c r="BS52" s="468"/>
      <c r="BT52" s="468"/>
      <c r="BU52" s="468"/>
      <c r="BV52" s="468"/>
      <c r="BW52" s="468"/>
      <c r="BX52" s="468"/>
      <c r="BY52" s="468"/>
      <c r="BZ52" s="468"/>
      <c r="CA52" s="468"/>
      <c r="CB52" s="468"/>
      <c r="CC52" s="468"/>
      <c r="CD52" s="468"/>
      <c r="CE52" s="468"/>
      <c r="CF52" s="468"/>
      <c r="CG52" s="468"/>
      <c r="CH52" s="468"/>
      <c r="CI52" s="468"/>
      <c r="CJ52" s="468"/>
      <c r="CK52" s="468"/>
      <c r="CL52" s="468"/>
      <c r="CM52" s="468"/>
      <c r="CN52" s="468"/>
      <c r="CO52" s="468"/>
      <c r="CP52" s="468"/>
      <c r="CQ52" s="468"/>
      <c r="CR52" s="468"/>
      <c r="CS52" s="468"/>
      <c r="CT52" s="468"/>
      <c r="CU52" s="468"/>
      <c r="CV52" s="468"/>
      <c r="CW52" s="468"/>
      <c r="CX52" s="468"/>
      <c r="CY52" s="468"/>
      <c r="CZ52" s="468"/>
      <c r="DA52" s="468"/>
      <c r="DB52" s="468"/>
      <c r="DC52" s="468"/>
      <c r="DD52" s="468"/>
      <c r="DE52" s="468"/>
      <c r="DF52" s="468"/>
      <c r="DG52" s="468"/>
      <c r="DH52" s="468"/>
      <c r="DI52" s="468"/>
      <c r="DJ52" s="468"/>
      <c r="DK52" s="468"/>
      <c r="DL52" s="468"/>
      <c r="DM52" s="468"/>
      <c r="DN52" s="468"/>
      <c r="DO52" s="468"/>
      <c r="DP52" s="468"/>
      <c r="DQ52" s="468"/>
      <c r="DR52" s="468"/>
      <c r="DS52" s="468"/>
      <c r="DT52" s="468"/>
      <c r="DU52" s="468"/>
      <c r="DV52" s="468"/>
      <c r="DW52" s="468"/>
      <c r="DX52" s="468"/>
      <c r="DY52" s="468"/>
      <c r="DZ52" s="468"/>
      <c r="EA52" s="468"/>
    </row>
    <row r="53" spans="1:131" ht="39" hidden="1" customHeight="1">
      <c r="A53" s="7"/>
      <c r="B53" s="16"/>
      <c r="C53" s="35"/>
      <c r="D53" s="52"/>
      <c r="E53" s="52"/>
      <c r="F53" s="52"/>
      <c r="G53" s="52"/>
      <c r="H53" s="52"/>
      <c r="I53" s="52"/>
      <c r="J53" s="52"/>
      <c r="K53" s="52"/>
      <c r="L53" s="127"/>
      <c r="M53" s="137"/>
      <c r="N53" s="137"/>
      <c r="O53" s="137"/>
      <c r="P53" s="137"/>
      <c r="Q53" s="137"/>
      <c r="R53" s="137"/>
      <c r="S53" s="137"/>
      <c r="T53" s="137"/>
      <c r="U53" s="137"/>
      <c r="V53" s="137"/>
      <c r="W53" s="137"/>
      <c r="X53" s="137"/>
      <c r="Y53" s="137"/>
      <c r="Z53" s="137"/>
      <c r="AA53" s="137"/>
      <c r="AB53" s="137"/>
      <c r="AC53" s="137"/>
      <c r="AD53" s="137"/>
      <c r="AE53" s="242"/>
      <c r="AF53" s="127"/>
      <c r="AG53" s="137"/>
      <c r="AH53" s="137"/>
      <c r="AI53" s="137"/>
      <c r="AJ53" s="242"/>
      <c r="AK53" s="295"/>
      <c r="AL53" s="319"/>
      <c r="AM53" s="319"/>
      <c r="AN53" s="319"/>
      <c r="AO53" s="319"/>
      <c r="AP53" s="319"/>
      <c r="AQ53" s="368"/>
      <c r="AR53" s="398"/>
      <c r="AS53" s="419"/>
      <c r="AT53" s="419"/>
      <c r="AU53" s="419"/>
      <c r="BA53" s="470"/>
      <c r="BB53" s="470"/>
      <c r="BC53" s="470"/>
      <c r="BD53" s="470"/>
      <c r="BE53" s="470"/>
      <c r="BF53" s="470"/>
      <c r="BG53" s="470"/>
      <c r="BH53" s="470"/>
      <c r="BI53" s="470"/>
      <c r="BJ53" s="470"/>
      <c r="BK53" s="470"/>
      <c r="BL53" s="470"/>
      <c r="BM53" s="470"/>
      <c r="BN53" s="470"/>
      <c r="BO53" s="470"/>
      <c r="BP53" s="470"/>
      <c r="BQ53" s="470"/>
      <c r="BR53" s="470"/>
      <c r="BS53" s="470"/>
      <c r="BT53" s="470"/>
      <c r="BU53" s="470"/>
      <c r="BV53" s="470"/>
      <c r="BW53" s="470"/>
      <c r="BX53" s="470"/>
      <c r="BY53" s="470"/>
      <c r="BZ53" s="470"/>
      <c r="CA53" s="470"/>
      <c r="CB53" s="470"/>
      <c r="CC53" s="470"/>
      <c r="CD53" s="470"/>
      <c r="CE53" s="470"/>
      <c r="CF53" s="470"/>
      <c r="CG53" s="470"/>
      <c r="CH53" s="470"/>
      <c r="CI53" s="470"/>
      <c r="CJ53" s="470"/>
      <c r="CK53" s="470"/>
      <c r="CL53" s="470"/>
      <c r="CM53" s="470"/>
      <c r="CN53" s="470"/>
      <c r="CO53" s="470"/>
      <c r="CP53" s="470"/>
      <c r="CQ53" s="470"/>
      <c r="CR53" s="470"/>
      <c r="CS53" s="470"/>
      <c r="CT53" s="470"/>
      <c r="CU53" s="470"/>
      <c r="CV53" s="470"/>
      <c r="CW53" s="470"/>
      <c r="CX53" s="470"/>
      <c r="CY53" s="470"/>
      <c r="CZ53" s="470"/>
      <c r="DA53" s="470"/>
      <c r="DB53" s="470"/>
      <c r="DC53" s="470"/>
      <c r="DD53" s="470"/>
      <c r="DE53" s="470"/>
      <c r="DF53" s="470"/>
      <c r="DG53" s="470"/>
      <c r="DH53" s="470"/>
      <c r="DI53" s="470"/>
      <c r="DJ53" s="470"/>
      <c r="DK53" s="470"/>
      <c r="DL53" s="470"/>
      <c r="DM53" s="470"/>
      <c r="DN53" s="470"/>
      <c r="DO53" s="470"/>
      <c r="DP53" s="470"/>
      <c r="DQ53" s="470"/>
      <c r="DR53" s="470"/>
      <c r="DS53" s="470"/>
      <c r="DT53" s="470"/>
      <c r="DU53" s="470"/>
      <c r="DV53" s="470"/>
      <c r="DW53" s="470"/>
      <c r="DX53" s="470"/>
      <c r="DY53" s="470"/>
      <c r="DZ53" s="470"/>
      <c r="EA53" s="470"/>
    </row>
    <row r="54" spans="1:131" ht="39" hidden="1" customHeight="1">
      <c r="A54" s="7"/>
      <c r="B54" s="16"/>
      <c r="C54" s="35"/>
      <c r="D54" s="52"/>
      <c r="E54" s="52"/>
      <c r="F54" s="52"/>
      <c r="G54" s="52"/>
      <c r="H54" s="52"/>
      <c r="I54" s="52"/>
      <c r="J54" s="52"/>
      <c r="K54" s="52"/>
      <c r="L54" s="127"/>
      <c r="M54" s="137"/>
      <c r="N54" s="137"/>
      <c r="O54" s="137"/>
      <c r="P54" s="137"/>
      <c r="Q54" s="137"/>
      <c r="R54" s="137"/>
      <c r="S54" s="137"/>
      <c r="T54" s="137"/>
      <c r="U54" s="137"/>
      <c r="V54" s="137"/>
      <c r="W54" s="137"/>
      <c r="X54" s="137"/>
      <c r="Y54" s="137"/>
      <c r="Z54" s="137"/>
      <c r="AA54" s="137"/>
      <c r="AB54" s="137"/>
      <c r="AC54" s="137"/>
      <c r="AD54" s="137"/>
      <c r="AE54" s="242"/>
      <c r="AF54" s="127"/>
      <c r="AG54" s="137"/>
      <c r="AH54" s="137"/>
      <c r="AI54" s="137"/>
      <c r="AJ54" s="242"/>
      <c r="AK54" s="295"/>
      <c r="AL54" s="319"/>
      <c r="AM54" s="319"/>
      <c r="AN54" s="319"/>
      <c r="AO54" s="319"/>
      <c r="AP54" s="319"/>
      <c r="AQ54" s="368"/>
      <c r="AR54" s="398"/>
      <c r="AS54" s="419"/>
      <c r="AT54" s="419"/>
      <c r="AU54" s="419"/>
      <c r="CU54" s="389"/>
      <c r="CV54" s="531"/>
      <c r="CW54" s="531"/>
      <c r="CX54" s="531"/>
      <c r="CY54" s="531"/>
      <c r="CZ54" s="531"/>
      <c r="DA54" s="531"/>
      <c r="DB54" s="531"/>
      <c r="DC54" s="532"/>
    </row>
    <row r="55" spans="1:131" ht="39" hidden="1" customHeight="1">
      <c r="A55" s="7"/>
      <c r="B55" s="16"/>
      <c r="C55" s="35"/>
      <c r="D55" s="52"/>
      <c r="E55" s="52"/>
      <c r="F55" s="52"/>
      <c r="G55" s="52"/>
      <c r="H55" s="52"/>
      <c r="I55" s="52"/>
      <c r="J55" s="52"/>
      <c r="K55" s="52"/>
      <c r="L55" s="127"/>
      <c r="M55" s="137"/>
      <c r="N55" s="137"/>
      <c r="O55" s="137"/>
      <c r="P55" s="137"/>
      <c r="Q55" s="137"/>
      <c r="R55" s="137"/>
      <c r="S55" s="137"/>
      <c r="T55" s="137"/>
      <c r="U55" s="137"/>
      <c r="V55" s="137"/>
      <c r="W55" s="137"/>
      <c r="X55" s="137"/>
      <c r="Y55" s="137"/>
      <c r="Z55" s="137"/>
      <c r="AA55" s="137"/>
      <c r="AB55" s="137"/>
      <c r="AC55" s="137"/>
      <c r="AD55" s="137"/>
      <c r="AE55" s="242"/>
      <c r="AF55" s="127"/>
      <c r="AG55" s="137"/>
      <c r="AH55" s="137"/>
      <c r="AI55" s="137"/>
      <c r="AJ55" s="242"/>
      <c r="AK55" s="295"/>
      <c r="AL55" s="319"/>
      <c r="AM55" s="319"/>
      <c r="AN55" s="319"/>
      <c r="AO55" s="319"/>
      <c r="AP55" s="319"/>
      <c r="AQ55" s="368"/>
      <c r="AR55" s="393"/>
      <c r="AS55" s="389"/>
      <c r="AT55" s="399"/>
      <c r="AU55" s="389"/>
      <c r="AY55" s="455"/>
      <c r="AZ55" s="455"/>
      <c r="BC55" s="455"/>
      <c r="BD55" s="455"/>
      <c r="BE55" s="455"/>
      <c r="CU55" s="389"/>
      <c r="CV55" s="531"/>
      <c r="CW55" s="531"/>
      <c r="CX55" s="531"/>
      <c r="CY55" s="531"/>
      <c r="CZ55" s="531"/>
      <c r="DA55" s="531"/>
      <c r="DB55" s="531"/>
      <c r="DC55" s="532"/>
    </row>
    <row r="56" spans="1:131" ht="39" hidden="1" customHeight="1">
      <c r="A56" s="7"/>
      <c r="B56" s="16"/>
      <c r="C56" s="35"/>
      <c r="D56" s="52"/>
      <c r="E56" s="52"/>
      <c r="F56" s="52"/>
      <c r="G56" s="52"/>
      <c r="H56" s="52"/>
      <c r="I56" s="52"/>
      <c r="J56" s="52"/>
      <c r="K56" s="52"/>
      <c r="L56" s="127"/>
      <c r="M56" s="137"/>
      <c r="N56" s="137"/>
      <c r="O56" s="137"/>
      <c r="P56" s="137"/>
      <c r="Q56" s="137"/>
      <c r="R56" s="137"/>
      <c r="S56" s="137"/>
      <c r="T56" s="137"/>
      <c r="U56" s="137"/>
      <c r="V56" s="137"/>
      <c r="W56" s="137"/>
      <c r="X56" s="137"/>
      <c r="Y56" s="137"/>
      <c r="Z56" s="137"/>
      <c r="AA56" s="137"/>
      <c r="AB56" s="137"/>
      <c r="AC56" s="137"/>
      <c r="AD56" s="137"/>
      <c r="AE56" s="242"/>
      <c r="AF56" s="127"/>
      <c r="AG56" s="137"/>
      <c r="AH56" s="137"/>
      <c r="AI56" s="137"/>
      <c r="AJ56" s="242"/>
      <c r="AK56" s="295"/>
      <c r="AL56" s="319"/>
      <c r="AM56" s="319"/>
      <c r="AN56" s="319"/>
      <c r="AO56" s="319"/>
      <c r="AP56" s="319"/>
      <c r="AQ56" s="368"/>
      <c r="AR56" s="393"/>
      <c r="AS56" s="389"/>
      <c r="AT56" s="399"/>
      <c r="AU56" s="389"/>
      <c r="AY56" s="455"/>
      <c r="AZ56" s="455"/>
      <c r="BC56" s="455"/>
      <c r="BD56" s="455"/>
      <c r="BE56" s="455"/>
      <c r="CU56" s="389"/>
      <c r="CV56" s="531"/>
      <c r="CW56" s="531"/>
      <c r="CX56" s="531"/>
      <c r="CY56" s="531"/>
      <c r="CZ56" s="531"/>
      <c r="DA56" s="531"/>
      <c r="DB56" s="531"/>
      <c r="DC56" s="532"/>
    </row>
    <row r="57" spans="1:131" ht="39" hidden="1" customHeight="1">
      <c r="A57" s="7"/>
      <c r="B57" s="16"/>
      <c r="C57" s="35"/>
      <c r="D57" s="52"/>
      <c r="E57" s="52"/>
      <c r="F57" s="52"/>
      <c r="G57" s="52"/>
      <c r="H57" s="52"/>
      <c r="I57" s="52"/>
      <c r="J57" s="52"/>
      <c r="K57" s="52"/>
      <c r="L57" s="127"/>
      <c r="M57" s="137"/>
      <c r="N57" s="137"/>
      <c r="O57" s="137"/>
      <c r="P57" s="137"/>
      <c r="Q57" s="137"/>
      <c r="R57" s="137"/>
      <c r="S57" s="137"/>
      <c r="T57" s="137"/>
      <c r="U57" s="137"/>
      <c r="V57" s="137"/>
      <c r="W57" s="137"/>
      <c r="X57" s="137"/>
      <c r="Y57" s="137"/>
      <c r="Z57" s="137"/>
      <c r="AA57" s="137"/>
      <c r="AB57" s="137"/>
      <c r="AC57" s="137"/>
      <c r="AD57" s="137"/>
      <c r="AE57" s="242"/>
      <c r="AF57" s="127"/>
      <c r="AG57" s="137"/>
      <c r="AH57" s="137"/>
      <c r="AI57" s="137"/>
      <c r="AJ57" s="242"/>
      <c r="AK57" s="295"/>
      <c r="AL57" s="319"/>
      <c r="AM57" s="319"/>
      <c r="AN57" s="319"/>
      <c r="AO57" s="319"/>
      <c r="AP57" s="319"/>
      <c r="AQ57" s="368"/>
      <c r="AR57" s="393"/>
      <c r="AS57" s="389"/>
      <c r="AT57" s="399"/>
      <c r="AU57" s="389"/>
      <c r="AZ57" s="385"/>
      <c r="CV57" s="531"/>
      <c r="CW57" s="531"/>
      <c r="CX57" s="531"/>
      <c r="CY57" s="531"/>
      <c r="CZ57" s="531"/>
      <c r="DA57" s="531"/>
      <c r="DB57" s="531"/>
    </row>
    <row r="58" spans="1:131" ht="39" hidden="1" customHeight="1">
      <c r="A58" s="7"/>
      <c r="B58" s="16"/>
      <c r="C58" s="35"/>
      <c r="D58" s="52"/>
      <c r="E58" s="52"/>
      <c r="F58" s="52"/>
      <c r="G58" s="52"/>
      <c r="H58" s="52"/>
      <c r="I58" s="52"/>
      <c r="J58" s="52"/>
      <c r="K58" s="52"/>
      <c r="L58" s="127"/>
      <c r="M58" s="137"/>
      <c r="N58" s="137"/>
      <c r="O58" s="137"/>
      <c r="P58" s="137"/>
      <c r="Q58" s="137"/>
      <c r="R58" s="137"/>
      <c r="S58" s="137"/>
      <c r="T58" s="137"/>
      <c r="U58" s="137"/>
      <c r="V58" s="137"/>
      <c r="W58" s="137"/>
      <c r="X58" s="137"/>
      <c r="Y58" s="137"/>
      <c r="Z58" s="137"/>
      <c r="AA58" s="137"/>
      <c r="AB58" s="137"/>
      <c r="AC58" s="137"/>
      <c r="AD58" s="137"/>
      <c r="AE58" s="242"/>
      <c r="AF58" s="127"/>
      <c r="AG58" s="137"/>
      <c r="AH58" s="137"/>
      <c r="AI58" s="137"/>
      <c r="AJ58" s="242"/>
      <c r="AK58" s="295"/>
      <c r="AL58" s="319"/>
      <c r="AM58" s="319"/>
      <c r="AN58" s="319"/>
      <c r="AO58" s="319"/>
      <c r="AP58" s="319"/>
      <c r="AQ58" s="368"/>
      <c r="AR58" s="399"/>
      <c r="AS58" s="389"/>
      <c r="CV58" s="531"/>
      <c r="CW58" s="531"/>
      <c r="CX58" s="531"/>
      <c r="CY58" s="531"/>
      <c r="CZ58" s="531"/>
      <c r="DA58" s="531"/>
      <c r="DB58" s="531"/>
    </row>
    <row r="59" spans="1:131" ht="39" hidden="1" customHeight="1">
      <c r="A59" s="7"/>
      <c r="B59" s="16"/>
      <c r="C59" s="35"/>
      <c r="D59" s="52"/>
      <c r="E59" s="52"/>
      <c r="F59" s="52"/>
      <c r="G59" s="52"/>
      <c r="H59" s="52"/>
      <c r="I59" s="52"/>
      <c r="J59" s="52"/>
      <c r="K59" s="52"/>
      <c r="L59" s="127"/>
      <c r="M59" s="137"/>
      <c r="N59" s="137"/>
      <c r="O59" s="137"/>
      <c r="P59" s="137"/>
      <c r="Q59" s="137"/>
      <c r="R59" s="137"/>
      <c r="S59" s="137"/>
      <c r="T59" s="137"/>
      <c r="U59" s="137"/>
      <c r="V59" s="137"/>
      <c r="W59" s="137"/>
      <c r="X59" s="137"/>
      <c r="Y59" s="137"/>
      <c r="Z59" s="137"/>
      <c r="AA59" s="137"/>
      <c r="AB59" s="137"/>
      <c r="AC59" s="137"/>
      <c r="AD59" s="137"/>
      <c r="AE59" s="242"/>
      <c r="AF59" s="127"/>
      <c r="AG59" s="137"/>
      <c r="AH59" s="137"/>
      <c r="AI59" s="137"/>
      <c r="AJ59" s="242"/>
      <c r="AK59" s="295"/>
      <c r="AL59" s="319"/>
      <c r="AM59" s="319"/>
      <c r="AN59" s="319"/>
      <c r="AO59" s="319"/>
      <c r="AP59" s="319"/>
      <c r="AQ59" s="368"/>
      <c r="AR59" s="393"/>
      <c r="AS59" s="389"/>
      <c r="AT59" s="399"/>
      <c r="AU59" s="389"/>
      <c r="AY59" s="455"/>
      <c r="AZ59" s="455"/>
      <c r="BA59" s="455"/>
      <c r="BB59" s="455"/>
      <c r="BD59" s="455"/>
      <c r="BE59" s="455"/>
      <c r="BN59" s="385"/>
      <c r="CX59" s="419"/>
      <c r="CY59" s="419"/>
      <c r="CZ59" s="419"/>
    </row>
    <row r="60" spans="1:131" ht="39" hidden="1" customHeight="1">
      <c r="A60" s="7"/>
      <c r="B60" s="16"/>
      <c r="C60" s="35"/>
      <c r="D60" s="52"/>
      <c r="E60" s="52"/>
      <c r="F60" s="52"/>
      <c r="G60" s="52"/>
      <c r="H60" s="52"/>
      <c r="I60" s="52"/>
      <c r="J60" s="52"/>
      <c r="K60" s="52"/>
      <c r="L60" s="127"/>
      <c r="M60" s="137"/>
      <c r="N60" s="137"/>
      <c r="O60" s="137"/>
      <c r="P60" s="137"/>
      <c r="Q60" s="137"/>
      <c r="R60" s="137"/>
      <c r="S60" s="137"/>
      <c r="T60" s="137"/>
      <c r="U60" s="137"/>
      <c r="V60" s="137"/>
      <c r="W60" s="137"/>
      <c r="X60" s="137"/>
      <c r="Y60" s="137"/>
      <c r="Z60" s="137"/>
      <c r="AA60" s="137"/>
      <c r="AB60" s="137"/>
      <c r="AC60" s="137"/>
      <c r="AD60" s="137"/>
      <c r="AE60" s="242"/>
      <c r="AF60" s="127"/>
      <c r="AG60" s="137"/>
      <c r="AH60" s="137"/>
      <c r="AI60" s="137"/>
      <c r="AJ60" s="242"/>
      <c r="AK60" s="295"/>
      <c r="AL60" s="319"/>
      <c r="AM60" s="319"/>
      <c r="AN60" s="319"/>
      <c r="AO60" s="319"/>
      <c r="AP60" s="319"/>
      <c r="AQ60" s="368"/>
      <c r="AR60" s="389"/>
      <c r="AS60" s="389"/>
      <c r="AT60" s="399"/>
      <c r="AU60" s="389"/>
      <c r="AY60" s="455"/>
      <c r="AZ60" s="455"/>
      <c r="BA60" s="455"/>
      <c r="BC60" s="455"/>
      <c r="BD60" s="455"/>
      <c r="BE60" s="455"/>
      <c r="BN60" s="385"/>
      <c r="CN60" s="419"/>
      <c r="CO60" s="419"/>
      <c r="CP60" s="419"/>
      <c r="CQ60" s="419"/>
      <c r="CR60" s="419"/>
      <c r="CX60" s="419"/>
      <c r="CY60" s="419"/>
      <c r="CZ60" s="419"/>
    </row>
    <row r="61" spans="1:131" ht="39" hidden="1" customHeight="1">
      <c r="A61" s="7"/>
      <c r="B61" s="16"/>
      <c r="C61" s="35"/>
      <c r="D61" s="52"/>
      <c r="E61" s="52"/>
      <c r="F61" s="52"/>
      <c r="G61" s="52"/>
      <c r="H61" s="52"/>
      <c r="I61" s="52"/>
      <c r="J61" s="52"/>
      <c r="K61" s="52"/>
      <c r="L61" s="127"/>
      <c r="M61" s="137"/>
      <c r="N61" s="137"/>
      <c r="O61" s="137"/>
      <c r="P61" s="137"/>
      <c r="Q61" s="137"/>
      <c r="R61" s="137"/>
      <c r="S61" s="137"/>
      <c r="T61" s="137"/>
      <c r="U61" s="137"/>
      <c r="V61" s="137"/>
      <c r="W61" s="137"/>
      <c r="X61" s="137"/>
      <c r="Y61" s="137"/>
      <c r="Z61" s="137"/>
      <c r="AA61" s="137"/>
      <c r="AB61" s="137"/>
      <c r="AC61" s="137"/>
      <c r="AD61" s="137"/>
      <c r="AE61" s="242"/>
      <c r="AF61" s="127"/>
      <c r="AG61" s="137"/>
      <c r="AH61" s="137"/>
      <c r="AI61" s="137"/>
      <c r="AJ61" s="242"/>
      <c r="AK61" s="295"/>
      <c r="AL61" s="319"/>
      <c r="AM61" s="319"/>
      <c r="AN61" s="319"/>
      <c r="AO61" s="319"/>
      <c r="AP61" s="319"/>
      <c r="AQ61" s="368"/>
      <c r="AR61" s="389"/>
      <c r="AS61" s="389"/>
      <c r="AT61" s="399"/>
      <c r="AU61" s="389"/>
      <c r="AY61" s="455"/>
      <c r="AZ61" s="455"/>
      <c r="BC61" s="455"/>
      <c r="BD61" s="455"/>
      <c r="BE61" s="455"/>
      <c r="BN61" s="385"/>
      <c r="CN61" s="419"/>
      <c r="CO61" s="419"/>
      <c r="CP61" s="419"/>
      <c r="CQ61" s="419"/>
      <c r="CR61" s="419"/>
      <c r="CX61" s="419"/>
      <c r="CY61" s="419"/>
      <c r="CZ61" s="419"/>
    </row>
    <row r="62" spans="1:131" ht="39" hidden="1" customHeight="1">
      <c r="A62" s="7"/>
      <c r="B62" s="16"/>
      <c r="C62" s="35"/>
      <c r="D62" s="52"/>
      <c r="E62" s="52"/>
      <c r="F62" s="52"/>
      <c r="G62" s="52"/>
      <c r="H62" s="52"/>
      <c r="I62" s="52"/>
      <c r="J62" s="52"/>
      <c r="K62" s="52"/>
      <c r="L62" s="127"/>
      <c r="M62" s="137"/>
      <c r="N62" s="137"/>
      <c r="O62" s="137"/>
      <c r="P62" s="137"/>
      <c r="Q62" s="137"/>
      <c r="R62" s="137"/>
      <c r="S62" s="137"/>
      <c r="T62" s="137"/>
      <c r="U62" s="137"/>
      <c r="V62" s="137"/>
      <c r="W62" s="137"/>
      <c r="X62" s="137"/>
      <c r="Y62" s="137"/>
      <c r="Z62" s="137"/>
      <c r="AA62" s="137"/>
      <c r="AB62" s="137"/>
      <c r="AC62" s="137"/>
      <c r="AD62" s="137"/>
      <c r="AE62" s="242"/>
      <c r="AF62" s="127"/>
      <c r="AG62" s="137"/>
      <c r="AH62" s="137"/>
      <c r="AI62" s="137"/>
      <c r="AJ62" s="242"/>
      <c r="AK62" s="295"/>
      <c r="AL62" s="319"/>
      <c r="AM62" s="319"/>
      <c r="AN62" s="319"/>
      <c r="AO62" s="319"/>
      <c r="AP62" s="319"/>
      <c r="AQ62" s="368"/>
      <c r="AR62" s="389"/>
      <c r="AS62" s="389"/>
      <c r="AT62" s="399"/>
      <c r="AU62" s="389"/>
      <c r="BN62" s="385"/>
      <c r="CN62" s="419"/>
      <c r="CO62" s="419"/>
      <c r="CP62" s="419"/>
      <c r="CQ62" s="419"/>
      <c r="CR62" s="419"/>
      <c r="CX62" s="419"/>
      <c r="CY62" s="419"/>
      <c r="CZ62" s="419"/>
    </row>
    <row r="63" spans="1:131" ht="39" hidden="1" customHeight="1">
      <c r="A63" s="7"/>
      <c r="B63" s="17"/>
      <c r="C63" s="35"/>
      <c r="D63" s="52"/>
      <c r="E63" s="52"/>
      <c r="F63" s="52"/>
      <c r="G63" s="52"/>
      <c r="H63" s="52"/>
      <c r="I63" s="52"/>
      <c r="J63" s="52"/>
      <c r="K63" s="52"/>
      <c r="L63" s="127"/>
      <c r="M63" s="137"/>
      <c r="N63" s="137"/>
      <c r="O63" s="137"/>
      <c r="P63" s="137"/>
      <c r="Q63" s="137"/>
      <c r="R63" s="137"/>
      <c r="S63" s="137"/>
      <c r="T63" s="137"/>
      <c r="U63" s="137"/>
      <c r="V63" s="137"/>
      <c r="W63" s="137"/>
      <c r="X63" s="137"/>
      <c r="Y63" s="137"/>
      <c r="Z63" s="137"/>
      <c r="AA63" s="137"/>
      <c r="AB63" s="137"/>
      <c r="AC63" s="137"/>
      <c r="AD63" s="137"/>
      <c r="AE63" s="242"/>
      <c r="AF63" s="127"/>
      <c r="AG63" s="137"/>
      <c r="AH63" s="137"/>
      <c r="AI63" s="137"/>
      <c r="AJ63" s="242"/>
      <c r="AK63" s="295"/>
      <c r="AL63" s="319"/>
      <c r="AM63" s="319"/>
      <c r="AN63" s="319"/>
      <c r="AO63" s="319"/>
      <c r="AP63" s="319"/>
      <c r="AQ63" s="368"/>
      <c r="AR63" s="389"/>
      <c r="AS63" s="389"/>
      <c r="AT63" s="399"/>
      <c r="AU63" s="389"/>
      <c r="BN63" s="385"/>
      <c r="CN63" s="419"/>
      <c r="CO63" s="419"/>
      <c r="CP63" s="419"/>
      <c r="CQ63" s="419"/>
      <c r="CR63" s="419"/>
      <c r="CX63" s="419"/>
      <c r="CY63" s="419"/>
      <c r="CZ63" s="419"/>
    </row>
    <row r="64" spans="1:131" ht="39" hidden="1" customHeight="1">
      <c r="A64" s="7"/>
      <c r="B64" s="16"/>
      <c r="C64" s="35"/>
      <c r="D64" s="52"/>
      <c r="E64" s="52"/>
      <c r="F64" s="52"/>
      <c r="G64" s="52"/>
      <c r="H64" s="52"/>
      <c r="I64" s="52"/>
      <c r="J64" s="52"/>
      <c r="K64" s="52"/>
      <c r="L64" s="127"/>
      <c r="M64" s="137"/>
      <c r="N64" s="137"/>
      <c r="O64" s="137"/>
      <c r="P64" s="137"/>
      <c r="Q64" s="137"/>
      <c r="R64" s="137"/>
      <c r="S64" s="137"/>
      <c r="T64" s="137"/>
      <c r="U64" s="137"/>
      <c r="V64" s="137"/>
      <c r="W64" s="137"/>
      <c r="X64" s="137"/>
      <c r="Y64" s="137"/>
      <c r="Z64" s="137"/>
      <c r="AA64" s="137"/>
      <c r="AB64" s="137"/>
      <c r="AC64" s="137"/>
      <c r="AD64" s="137"/>
      <c r="AE64" s="242"/>
      <c r="AF64" s="127"/>
      <c r="AG64" s="137"/>
      <c r="AH64" s="137"/>
      <c r="AI64" s="137"/>
      <c r="AJ64" s="242"/>
      <c r="AK64" s="295"/>
      <c r="AL64" s="319"/>
      <c r="AM64" s="319"/>
      <c r="AN64" s="319"/>
      <c r="AO64" s="319"/>
      <c r="AP64" s="319"/>
      <c r="AQ64" s="368"/>
      <c r="AR64" s="394"/>
      <c r="AS64" s="385"/>
      <c r="AT64" s="385"/>
      <c r="AU64" s="385"/>
      <c r="AV64" s="385"/>
      <c r="AW64" s="385"/>
      <c r="BN64" s="385"/>
      <c r="CN64" s="419"/>
      <c r="CO64" s="419"/>
      <c r="CP64" s="419"/>
      <c r="CQ64" s="419"/>
      <c r="CR64" s="419"/>
      <c r="CX64" s="419"/>
      <c r="CY64" s="419"/>
      <c r="CZ64" s="419"/>
    </row>
    <row r="65" spans="1:104" ht="39" hidden="1" customHeight="1">
      <c r="A65" s="7"/>
      <c r="B65" s="16"/>
      <c r="C65" s="35"/>
      <c r="D65" s="52"/>
      <c r="E65" s="52"/>
      <c r="F65" s="52"/>
      <c r="G65" s="52"/>
      <c r="H65" s="52"/>
      <c r="I65" s="52"/>
      <c r="J65" s="52"/>
      <c r="K65" s="52"/>
      <c r="L65" s="127"/>
      <c r="M65" s="137"/>
      <c r="N65" s="137"/>
      <c r="O65" s="137"/>
      <c r="P65" s="137"/>
      <c r="Q65" s="137"/>
      <c r="R65" s="137"/>
      <c r="S65" s="137"/>
      <c r="T65" s="137"/>
      <c r="U65" s="137"/>
      <c r="V65" s="137"/>
      <c r="W65" s="137"/>
      <c r="X65" s="137"/>
      <c r="Y65" s="137"/>
      <c r="Z65" s="137"/>
      <c r="AA65" s="137"/>
      <c r="AB65" s="137"/>
      <c r="AC65" s="137"/>
      <c r="AD65" s="137"/>
      <c r="AE65" s="242"/>
      <c r="AF65" s="127"/>
      <c r="AG65" s="137"/>
      <c r="AH65" s="137"/>
      <c r="AI65" s="137"/>
      <c r="AJ65" s="242"/>
      <c r="AK65" s="295"/>
      <c r="AL65" s="319"/>
      <c r="AM65" s="319"/>
      <c r="AN65" s="319"/>
      <c r="AO65" s="319"/>
      <c r="AP65" s="319"/>
      <c r="AQ65" s="368"/>
      <c r="AR65" s="394"/>
      <c r="AS65" s="385"/>
      <c r="AT65" s="385"/>
      <c r="AU65" s="385"/>
      <c r="AV65" s="385"/>
      <c r="AW65" s="385"/>
      <c r="BN65" s="385"/>
      <c r="CN65" s="419"/>
      <c r="CO65" s="419"/>
      <c r="CP65" s="419"/>
      <c r="CQ65" s="419"/>
      <c r="CR65" s="419"/>
      <c r="CX65" s="419"/>
      <c r="CY65" s="419"/>
      <c r="CZ65" s="419"/>
    </row>
    <row r="66" spans="1:104" ht="39" customHeight="1">
      <c r="A66" s="7"/>
      <c r="B66" s="16"/>
      <c r="C66" s="35"/>
      <c r="D66" s="52"/>
      <c r="E66" s="52"/>
      <c r="F66" s="52"/>
      <c r="G66" s="52"/>
      <c r="H66" s="52"/>
      <c r="I66" s="52"/>
      <c r="J66" s="52"/>
      <c r="K66" s="52"/>
      <c r="L66" s="127"/>
      <c r="M66" s="137"/>
      <c r="N66" s="137"/>
      <c r="O66" s="137"/>
      <c r="P66" s="137"/>
      <c r="Q66" s="137"/>
      <c r="R66" s="137"/>
      <c r="S66" s="137"/>
      <c r="T66" s="137"/>
      <c r="U66" s="137"/>
      <c r="V66" s="137"/>
      <c r="W66" s="137"/>
      <c r="X66" s="137"/>
      <c r="Y66" s="137"/>
      <c r="Z66" s="137"/>
      <c r="AA66" s="137"/>
      <c r="AB66" s="137"/>
      <c r="AC66" s="137"/>
      <c r="AD66" s="137"/>
      <c r="AE66" s="242"/>
      <c r="AF66" s="128"/>
      <c r="AG66" s="138"/>
      <c r="AH66" s="138"/>
      <c r="AI66" s="138"/>
      <c r="AJ66" s="243"/>
      <c r="AK66" s="296"/>
      <c r="AL66" s="217"/>
      <c r="AM66" s="217"/>
      <c r="AN66" s="217"/>
      <c r="AO66" s="217"/>
      <c r="AP66" s="217"/>
      <c r="AQ66" s="226"/>
      <c r="AR66" s="394"/>
      <c r="AS66" s="385"/>
      <c r="AT66" s="385"/>
      <c r="AU66" s="385"/>
      <c r="AV66" s="385"/>
      <c r="AW66" s="385"/>
      <c r="BN66" s="385"/>
      <c r="CN66" s="419"/>
      <c r="CO66" s="419"/>
      <c r="CP66" s="419"/>
      <c r="CQ66" s="419"/>
      <c r="CR66" s="419"/>
      <c r="CX66" s="419"/>
      <c r="CY66" s="419"/>
      <c r="CZ66" s="419"/>
    </row>
    <row r="67" spans="1:104" ht="39" customHeight="1">
      <c r="A67" s="7"/>
      <c r="B67" s="16"/>
      <c r="C67" s="36"/>
      <c r="D67" s="53"/>
      <c r="E67" s="53"/>
      <c r="F67" s="53"/>
      <c r="G67" s="53"/>
      <c r="H67" s="53"/>
      <c r="I67" s="53"/>
      <c r="J67" s="53"/>
      <c r="K67" s="53"/>
      <c r="L67" s="128"/>
      <c r="M67" s="138"/>
      <c r="N67" s="138"/>
      <c r="O67" s="138"/>
      <c r="P67" s="138"/>
      <c r="Q67" s="138"/>
      <c r="R67" s="138"/>
      <c r="S67" s="138"/>
      <c r="T67" s="138"/>
      <c r="U67" s="138"/>
      <c r="V67" s="138"/>
      <c r="W67" s="138"/>
      <c r="X67" s="138"/>
      <c r="Y67" s="138"/>
      <c r="Z67" s="138"/>
      <c r="AA67" s="138"/>
      <c r="AB67" s="138"/>
      <c r="AC67" s="138"/>
      <c r="AD67" s="138"/>
      <c r="AE67" s="243"/>
      <c r="AF67" s="255" t="s">
        <v>7304</v>
      </c>
      <c r="AG67" s="269" t="s">
        <v>234</v>
      </c>
      <c r="AH67" s="273"/>
      <c r="AI67" s="273"/>
      <c r="AJ67" s="282"/>
      <c r="AK67" s="297" t="s">
        <v>618</v>
      </c>
      <c r="AL67" s="320"/>
      <c r="AM67" s="334"/>
      <c r="AN67" s="338">
        <f>SUM(AN3,AN6,AN9,AN10,AN11,AN12,)</f>
        <v>245457</v>
      </c>
      <c r="AO67" s="320"/>
      <c r="AP67" s="320"/>
      <c r="AQ67" s="369"/>
      <c r="AR67" s="389"/>
      <c r="AS67" s="389"/>
      <c r="AT67" s="427"/>
      <c r="AU67" s="389"/>
      <c r="CN67" s="419"/>
      <c r="CO67" s="419"/>
      <c r="CP67" s="419"/>
      <c r="CQ67" s="419"/>
      <c r="CR67" s="419"/>
      <c r="CX67" s="419"/>
      <c r="CY67" s="419"/>
      <c r="CZ67" s="419"/>
    </row>
    <row r="68" spans="1:104" ht="30.75" customHeight="1">
      <c r="A68" s="7"/>
      <c r="B68" s="16"/>
      <c r="C68" s="37" t="s">
        <v>72</v>
      </c>
      <c r="D68" s="54" t="s">
        <v>7365</v>
      </c>
      <c r="E68" s="68" t="s">
        <v>2375</v>
      </c>
      <c r="F68" s="77" t="s">
        <v>2668</v>
      </c>
      <c r="G68" s="85" t="s">
        <v>3623</v>
      </c>
      <c r="H68" s="101" t="s">
        <v>2405</v>
      </c>
      <c r="I68" s="107" t="s">
        <v>7379</v>
      </c>
      <c r="J68" s="107" t="s">
        <v>5468</v>
      </c>
      <c r="K68" s="107" t="s">
        <v>7357</v>
      </c>
      <c r="L68" s="129" t="s">
        <v>4170</v>
      </c>
      <c r="M68" s="139"/>
      <c r="N68" s="129" t="s">
        <v>25</v>
      </c>
      <c r="O68" s="164"/>
      <c r="P68" s="175"/>
      <c r="Q68" s="175"/>
      <c r="R68" s="175"/>
      <c r="S68" s="175"/>
      <c r="T68" s="175"/>
      <c r="U68" s="164"/>
      <c r="V68" s="164"/>
      <c r="W68" s="164"/>
      <c r="X68" s="164"/>
      <c r="Y68" s="164"/>
      <c r="Z68" s="164"/>
      <c r="AA68" s="164"/>
      <c r="AB68" s="164"/>
      <c r="AC68" s="175"/>
      <c r="AD68" s="164"/>
      <c r="AE68" s="164"/>
      <c r="AF68" s="256" t="s">
        <v>7345</v>
      </c>
      <c r="AG68" s="107" t="s">
        <v>2359</v>
      </c>
      <c r="AH68" s="107" t="s">
        <v>5014</v>
      </c>
      <c r="AI68" s="107" t="s">
        <v>7341</v>
      </c>
      <c r="AJ68" s="101" t="s">
        <v>47</v>
      </c>
      <c r="AK68" s="298" t="s">
        <v>568</v>
      </c>
      <c r="AL68" s="107" t="s">
        <v>7344</v>
      </c>
      <c r="AM68" s="107" t="s">
        <v>7426</v>
      </c>
      <c r="AN68" s="107" t="s">
        <v>6538</v>
      </c>
      <c r="AO68" s="341" t="s">
        <v>7499</v>
      </c>
      <c r="AP68" s="107" t="s">
        <v>7413</v>
      </c>
      <c r="AQ68" s="370" t="s">
        <v>7381</v>
      </c>
      <c r="AR68" s="400" t="s">
        <v>7364</v>
      </c>
      <c r="AS68" s="400" t="s">
        <v>7364</v>
      </c>
      <c r="AT68" s="400" t="s">
        <v>7358</v>
      </c>
      <c r="AU68" s="400" t="s">
        <v>7227</v>
      </c>
      <c r="AV68" s="400" t="s">
        <v>1546</v>
      </c>
      <c r="AW68" s="400" t="s">
        <v>3870</v>
      </c>
      <c r="AX68" s="400" t="s">
        <v>814</v>
      </c>
      <c r="AY68" s="400" t="s">
        <v>7406</v>
      </c>
      <c r="AZ68" s="460" t="s">
        <v>7407</v>
      </c>
      <c r="BA68" s="400" t="s">
        <v>7408</v>
      </c>
      <c r="BB68" s="460" t="s">
        <v>7409</v>
      </c>
      <c r="BC68" s="400" t="s">
        <v>5502</v>
      </c>
      <c r="BD68" s="460" t="s">
        <v>51</v>
      </c>
      <c r="BE68" s="400" t="s">
        <v>7463</v>
      </c>
      <c r="BF68" s="460" t="s">
        <v>3864</v>
      </c>
      <c r="BG68" s="460" t="s">
        <v>7104</v>
      </c>
      <c r="BH68" s="460" t="s">
        <v>1521</v>
      </c>
      <c r="BI68" s="460" t="s">
        <v>7424</v>
      </c>
      <c r="BJ68" s="496" t="s">
        <v>6498</v>
      </c>
      <c r="BK68" s="496" t="s">
        <v>7067</v>
      </c>
      <c r="BL68" s="496" t="s">
        <v>7410</v>
      </c>
      <c r="BM68" s="496" t="s">
        <v>7291</v>
      </c>
      <c r="BN68" s="460" t="s">
        <v>7461</v>
      </c>
      <c r="BO68" s="460" t="s">
        <v>7462</v>
      </c>
      <c r="BP68" s="460" t="s">
        <v>7411</v>
      </c>
      <c r="BQ68" s="460" t="s">
        <v>946</v>
      </c>
      <c r="BR68" s="460" t="s">
        <v>7412</v>
      </c>
      <c r="BS68" s="460" t="s">
        <v>470</v>
      </c>
      <c r="BT68" s="496" t="s">
        <v>1778</v>
      </c>
      <c r="BU68" s="496" t="s">
        <v>7414</v>
      </c>
      <c r="BV68" s="496" t="s">
        <v>7047</v>
      </c>
      <c r="BW68" s="460" t="s">
        <v>1980</v>
      </c>
      <c r="BX68" s="460" t="s">
        <v>7458</v>
      </c>
      <c r="BY68" s="460" t="s">
        <v>6167</v>
      </c>
      <c r="BZ68" s="460" t="s">
        <v>4583</v>
      </c>
      <c r="CA68" s="520" t="s">
        <v>1690</v>
      </c>
      <c r="CB68" s="523" t="s">
        <v>7373</v>
      </c>
      <c r="CC68" s="520" t="s">
        <v>2449</v>
      </c>
      <c r="CN68" s="419"/>
      <c r="CO68" s="419"/>
      <c r="CP68" s="419"/>
      <c r="CQ68" s="419"/>
      <c r="CR68" s="419"/>
      <c r="CX68" s="419"/>
      <c r="CY68" s="419"/>
      <c r="CZ68" s="419"/>
    </row>
    <row r="69" spans="1:104" ht="37.5" customHeight="1">
      <c r="A69" s="7"/>
      <c r="B69" s="16"/>
      <c r="C69" s="38"/>
      <c r="D69" s="55"/>
      <c r="E69" s="69"/>
      <c r="F69" s="78"/>
      <c r="G69" s="86"/>
      <c r="H69" s="102"/>
      <c r="I69" s="108"/>
      <c r="J69" s="108"/>
      <c r="K69" s="108"/>
      <c r="L69" s="108"/>
      <c r="M69" s="140" t="s">
        <v>7360</v>
      </c>
      <c r="N69" s="153" t="s">
        <v>401</v>
      </c>
      <c r="O69" s="165" t="s">
        <v>52</v>
      </c>
      <c r="P69" s="176"/>
      <c r="Q69" s="176"/>
      <c r="R69" s="176"/>
      <c r="S69" s="176"/>
      <c r="T69" s="176"/>
      <c r="U69" s="218"/>
      <c r="V69" s="218"/>
      <c r="W69" s="233"/>
      <c r="X69" s="153"/>
      <c r="Y69" s="153"/>
      <c r="Z69" s="153"/>
      <c r="AA69" s="153"/>
      <c r="AB69" s="238"/>
      <c r="AC69" s="238"/>
      <c r="AD69" s="239"/>
      <c r="AE69" s="244" t="s">
        <v>117</v>
      </c>
      <c r="AF69" s="257"/>
      <c r="AG69" s="108"/>
      <c r="AH69" s="108"/>
      <c r="AI69" s="108"/>
      <c r="AJ69" s="102"/>
      <c r="AK69" s="299"/>
      <c r="AL69" s="108"/>
      <c r="AM69" s="108"/>
      <c r="AN69" s="108"/>
      <c r="AO69" s="342"/>
      <c r="AP69" s="108"/>
      <c r="AQ69" s="371"/>
      <c r="AR69" s="401"/>
      <c r="AS69" s="401"/>
      <c r="AT69" s="401"/>
      <c r="AU69" s="401"/>
      <c r="AV69" s="401"/>
      <c r="AW69" s="401"/>
      <c r="AX69" s="401"/>
      <c r="AY69" s="401"/>
      <c r="AZ69" s="461"/>
      <c r="BA69" s="401"/>
      <c r="BB69" s="461"/>
      <c r="BC69" s="401"/>
      <c r="BD69" s="461"/>
      <c r="BE69" s="401"/>
      <c r="BF69" s="489"/>
      <c r="BG69" s="461"/>
      <c r="BH69" s="461"/>
      <c r="BI69" s="461"/>
      <c r="BJ69" s="497"/>
      <c r="BK69" s="497"/>
      <c r="BL69" s="497"/>
      <c r="BM69" s="497"/>
      <c r="BN69" s="489"/>
      <c r="BO69" s="461"/>
      <c r="BP69" s="461"/>
      <c r="BQ69" s="461"/>
      <c r="BR69" s="461"/>
      <c r="BS69" s="461"/>
      <c r="BT69" s="513"/>
      <c r="BU69" s="497"/>
      <c r="BV69" s="497"/>
      <c r="BW69" s="489"/>
      <c r="BX69" s="461"/>
      <c r="BY69" s="461"/>
      <c r="BZ69" s="461"/>
      <c r="CA69" s="521"/>
      <c r="CB69" s="524"/>
      <c r="CC69" s="521"/>
      <c r="CN69" s="419"/>
      <c r="CO69" s="419"/>
      <c r="CP69" s="419"/>
      <c r="CQ69" s="419"/>
      <c r="CR69" s="419"/>
      <c r="CX69" s="419"/>
      <c r="CY69" s="419"/>
      <c r="CZ69" s="419"/>
    </row>
    <row r="70" spans="1:104" ht="22.5" customHeight="1">
      <c r="A70" s="7"/>
      <c r="B70" s="16"/>
      <c r="C70" s="38"/>
      <c r="D70" s="55"/>
      <c r="E70" s="69"/>
      <c r="F70" s="78"/>
      <c r="G70" s="86"/>
      <c r="H70" s="102"/>
      <c r="I70" s="108"/>
      <c r="J70" s="108"/>
      <c r="K70" s="108"/>
      <c r="L70" s="108"/>
      <c r="M70" s="108"/>
      <c r="N70" s="153"/>
      <c r="O70" s="153"/>
      <c r="P70" s="177" t="s">
        <v>4795</v>
      </c>
      <c r="Q70" s="189" t="s">
        <v>7375</v>
      </c>
      <c r="R70" s="201"/>
      <c r="S70" s="211"/>
      <c r="T70" s="212"/>
      <c r="U70" s="212" t="s">
        <v>4165</v>
      </c>
      <c r="V70" s="201"/>
      <c r="W70" s="153"/>
      <c r="X70" s="153"/>
      <c r="Y70" s="153"/>
      <c r="Z70" s="153"/>
      <c r="AA70" s="153"/>
      <c r="AB70" s="212" t="s">
        <v>7429</v>
      </c>
      <c r="AC70" s="212"/>
      <c r="AD70" s="177" t="s">
        <v>1892</v>
      </c>
      <c r="AE70" s="245"/>
      <c r="AF70" s="257"/>
      <c r="AG70" s="108"/>
      <c r="AH70" s="108"/>
      <c r="AI70" s="108"/>
      <c r="AJ70" s="102"/>
      <c r="AK70" s="299"/>
      <c r="AL70" s="108"/>
      <c r="AM70" s="108"/>
      <c r="AN70" s="108"/>
      <c r="AO70" s="342"/>
      <c r="AP70" s="108"/>
      <c r="AQ70" s="371"/>
      <c r="AR70" s="401"/>
      <c r="AS70" s="401"/>
      <c r="AT70" s="401"/>
      <c r="AU70" s="401"/>
      <c r="AV70" s="401"/>
      <c r="AW70" s="401"/>
      <c r="AX70" s="401"/>
      <c r="AY70" s="401"/>
      <c r="AZ70" s="461"/>
      <c r="BA70" s="401"/>
      <c r="BB70" s="461"/>
      <c r="BC70" s="401"/>
      <c r="BD70" s="461"/>
      <c r="BE70" s="401"/>
      <c r="BF70" s="489"/>
      <c r="BG70" s="461"/>
      <c r="BH70" s="461"/>
      <c r="BI70" s="461"/>
      <c r="BJ70" s="497"/>
      <c r="BK70" s="497"/>
      <c r="BL70" s="497"/>
      <c r="BM70" s="497"/>
      <c r="BN70" s="489"/>
      <c r="BO70" s="461"/>
      <c r="BP70" s="461"/>
      <c r="BQ70" s="461"/>
      <c r="BR70" s="461"/>
      <c r="BS70" s="461"/>
      <c r="BT70" s="513"/>
      <c r="BU70" s="497"/>
      <c r="BV70" s="497"/>
      <c r="BW70" s="489"/>
      <c r="BX70" s="461"/>
      <c r="BY70" s="461"/>
      <c r="BZ70" s="461"/>
      <c r="CA70" s="521"/>
      <c r="CB70" s="524"/>
      <c r="CC70" s="521"/>
      <c r="CN70" s="419"/>
      <c r="CO70" s="419"/>
      <c r="CP70" s="419"/>
      <c r="CQ70" s="419"/>
      <c r="CR70" s="419"/>
      <c r="CX70" s="419"/>
      <c r="CY70" s="419"/>
      <c r="CZ70" s="419"/>
    </row>
    <row r="71" spans="1:104" ht="114.75" customHeight="1">
      <c r="A71" s="7"/>
      <c r="B71" s="16"/>
      <c r="C71" s="39"/>
      <c r="D71" s="56"/>
      <c r="E71" s="70"/>
      <c r="F71" s="79"/>
      <c r="G71" s="87"/>
      <c r="H71" s="103"/>
      <c r="I71" s="109"/>
      <c r="J71" s="109"/>
      <c r="K71" s="109"/>
      <c r="L71" s="109"/>
      <c r="M71" s="109"/>
      <c r="N71" s="154"/>
      <c r="O71" s="154" t="s">
        <v>2450</v>
      </c>
      <c r="P71" s="154" t="s">
        <v>7391</v>
      </c>
      <c r="Q71" s="190" t="s">
        <v>1634</v>
      </c>
      <c r="R71" s="202" t="s">
        <v>7496</v>
      </c>
      <c r="S71" s="154" t="s">
        <v>4813</v>
      </c>
      <c r="T71" s="154" t="s">
        <v>7459</v>
      </c>
      <c r="U71" s="154" t="s">
        <v>7451</v>
      </c>
      <c r="V71" s="227" t="s">
        <v>2973</v>
      </c>
      <c r="W71" s="234"/>
      <c r="X71" s="154"/>
      <c r="Y71" s="154"/>
      <c r="Z71" s="154"/>
      <c r="AA71" s="154"/>
      <c r="AB71" s="154" t="s">
        <v>7497</v>
      </c>
      <c r="AC71" s="154" t="s">
        <v>7465</v>
      </c>
      <c r="AD71" s="154" t="s">
        <v>7480</v>
      </c>
      <c r="AE71" s="154" t="s">
        <v>455</v>
      </c>
      <c r="AF71" s="258"/>
      <c r="AG71" s="109"/>
      <c r="AH71" s="109"/>
      <c r="AI71" s="109"/>
      <c r="AJ71" s="103"/>
      <c r="AK71" s="300"/>
      <c r="AL71" s="109"/>
      <c r="AM71" s="109"/>
      <c r="AN71" s="109"/>
      <c r="AO71" s="343"/>
      <c r="AP71" s="109"/>
      <c r="AQ71" s="372"/>
      <c r="AR71" s="402"/>
      <c r="AS71" s="402"/>
      <c r="AT71" s="402"/>
      <c r="AU71" s="402"/>
      <c r="AV71" s="402"/>
      <c r="AW71" s="402"/>
      <c r="AX71" s="402"/>
      <c r="AY71" s="402"/>
      <c r="AZ71" s="462"/>
      <c r="BA71" s="402"/>
      <c r="BB71" s="462"/>
      <c r="BC71" s="402"/>
      <c r="BD71" s="462"/>
      <c r="BE71" s="402"/>
      <c r="BF71" s="490"/>
      <c r="BG71" s="462"/>
      <c r="BH71" s="462"/>
      <c r="BI71" s="462"/>
      <c r="BJ71" s="498"/>
      <c r="BK71" s="498"/>
      <c r="BL71" s="498"/>
      <c r="BM71" s="498"/>
      <c r="BN71" s="490"/>
      <c r="BO71" s="462"/>
      <c r="BP71" s="462"/>
      <c r="BQ71" s="462"/>
      <c r="BR71" s="462"/>
      <c r="BS71" s="462"/>
      <c r="BT71" s="514"/>
      <c r="BU71" s="498"/>
      <c r="BV71" s="498"/>
      <c r="BW71" s="490"/>
      <c r="BX71" s="462"/>
      <c r="BY71" s="462"/>
      <c r="BZ71" s="462"/>
      <c r="CA71" s="522"/>
      <c r="CB71" s="525"/>
      <c r="CC71" s="522"/>
      <c r="CN71" s="419"/>
      <c r="CO71" s="419"/>
      <c r="CP71" s="419"/>
      <c r="CQ71" s="419"/>
      <c r="CR71" s="419"/>
      <c r="CX71" s="419"/>
      <c r="CY71" s="419"/>
      <c r="CZ71" s="419"/>
    </row>
    <row r="72" spans="1:104" ht="57.75" customHeight="1">
      <c r="A72" s="7"/>
      <c r="B72" s="18"/>
      <c r="C72" s="40"/>
      <c r="D72" s="40"/>
      <c r="E72" s="40"/>
      <c r="F72" s="40"/>
      <c r="G72" s="88"/>
      <c r="H72" s="88"/>
      <c r="I72" s="88"/>
      <c r="J72" s="88"/>
      <c r="K72" s="88"/>
      <c r="L72" s="88"/>
      <c r="M72" s="141" t="s">
        <v>151</v>
      </c>
      <c r="N72" s="155">
        <f>IF(SUM(N73:N481)=SUM(O72,AE72),SUM(N73:N481),"B~Dの合計としてください")</f>
        <v>352540</v>
      </c>
      <c r="O72" s="155">
        <f>SUM(O73:O481)</f>
        <v>352540</v>
      </c>
      <c r="P72" s="155">
        <f>SUM(P73:P481)</f>
        <v>57768</v>
      </c>
      <c r="Q72" s="155">
        <f>SUM(Q73:Q481)</f>
        <v>112000</v>
      </c>
      <c r="R72" s="203">
        <f>SUM(R73:R481)</f>
        <v>2922</v>
      </c>
      <c r="S72" s="203"/>
      <c r="T72" s="203"/>
      <c r="U72" s="203"/>
      <c r="V72" s="203"/>
      <c r="W72" s="235"/>
      <c r="X72" s="235"/>
      <c r="Y72" s="235"/>
      <c r="Z72" s="235"/>
      <c r="AA72" s="235"/>
      <c r="AB72" s="235">
        <f>SUM(AB73:AB481)</f>
        <v>172050</v>
      </c>
      <c r="AC72" s="203">
        <f>SUM(AC73:AC481)</f>
        <v>7800</v>
      </c>
      <c r="AD72" s="203">
        <f>SUM(AD73:AD481)</f>
        <v>0</v>
      </c>
      <c r="AE72" s="203">
        <f>SUM(AE73:AE481)</f>
        <v>0</v>
      </c>
      <c r="AF72" s="259"/>
      <c r="AG72" s="270"/>
      <c r="AH72" s="270"/>
      <c r="AI72" s="88"/>
      <c r="AJ72" s="88"/>
      <c r="AK72" s="301"/>
      <c r="AL72" s="235"/>
      <c r="AM72" s="235"/>
      <c r="AN72" s="17"/>
      <c r="AO72" s="17"/>
      <c r="AP72" s="17"/>
      <c r="AQ72" s="373"/>
      <c r="AR72" s="403"/>
      <c r="AS72" s="403"/>
      <c r="AT72" s="403"/>
      <c r="AU72" s="403"/>
      <c r="AV72" s="403"/>
      <c r="AW72" s="403"/>
      <c r="AX72" s="403"/>
      <c r="AY72" s="403"/>
      <c r="AZ72" s="403"/>
      <c r="BA72" s="6"/>
      <c r="BB72" s="6"/>
      <c r="BC72" s="6"/>
      <c r="BD72" s="6"/>
      <c r="BE72" s="6"/>
      <c r="BF72" s="403"/>
      <c r="BG72" s="495"/>
      <c r="BH72" s="495"/>
      <c r="BI72" s="495"/>
      <c r="BJ72" s="495"/>
      <c r="BK72" s="403"/>
      <c r="BL72" s="403"/>
      <c r="BM72" s="403"/>
      <c r="BN72" s="403"/>
      <c r="BO72" s="403"/>
      <c r="BP72" s="403"/>
      <c r="BQ72" s="495"/>
      <c r="BR72" s="495"/>
      <c r="BS72" s="512"/>
      <c r="BT72" s="512"/>
      <c r="BU72" s="512"/>
      <c r="BV72" s="512"/>
      <c r="BW72" s="512"/>
      <c r="BX72" s="512"/>
      <c r="BY72" s="512"/>
      <c r="BZ72" s="512"/>
      <c r="CA72" s="512"/>
      <c r="CB72" s="512"/>
      <c r="CC72" s="512"/>
      <c r="CN72" s="419"/>
      <c r="CO72" s="419"/>
      <c r="CP72" s="419"/>
      <c r="CQ72" s="419"/>
      <c r="CR72" s="419"/>
      <c r="CX72" s="419"/>
      <c r="CY72" s="419"/>
      <c r="CZ72" s="419"/>
    </row>
    <row r="73" spans="1:104" ht="189">
      <c r="A73" s="8" t="s">
        <v>6904</v>
      </c>
      <c r="B73" s="19" t="s">
        <v>2472</v>
      </c>
      <c r="C73" s="41">
        <v>1</v>
      </c>
      <c r="D73" s="57" t="s">
        <v>6597</v>
      </c>
      <c r="E73" s="71" t="s">
        <v>4648</v>
      </c>
      <c r="F73" s="80" t="s">
        <v>7350</v>
      </c>
      <c r="G73" s="80" t="s">
        <v>7350</v>
      </c>
      <c r="H73" s="80" t="s">
        <v>7350</v>
      </c>
      <c r="I73" s="110" t="s">
        <v>397</v>
      </c>
      <c r="J73" s="110" t="s">
        <v>2751</v>
      </c>
      <c r="K73" s="110" t="s">
        <v>7350</v>
      </c>
      <c r="L73" s="110" t="s">
        <v>5093</v>
      </c>
      <c r="M73" s="142"/>
      <c r="N73" s="156">
        <f>O73+AE73</f>
        <v>120519</v>
      </c>
      <c r="O73" s="156">
        <f>P73+Q73+R73+AB73+AC73+AD73</f>
        <v>120519</v>
      </c>
      <c r="P73" s="156">
        <v>5597</v>
      </c>
      <c r="Q73" s="156">
        <v>112000</v>
      </c>
      <c r="R73" s="156">
        <v>2922</v>
      </c>
      <c r="S73" s="156"/>
      <c r="T73" s="156"/>
      <c r="U73" s="156"/>
      <c r="V73" s="156"/>
      <c r="W73" s="156"/>
      <c r="X73" s="156"/>
      <c r="Y73" s="156"/>
      <c r="Z73" s="156"/>
      <c r="AA73" s="156"/>
      <c r="AB73" s="156">
        <v>0</v>
      </c>
      <c r="AC73" s="156">
        <v>0</v>
      </c>
      <c r="AD73" s="156">
        <v>0</v>
      </c>
      <c r="AE73" s="156">
        <v>0</v>
      </c>
      <c r="AF73" s="260" t="s">
        <v>7506</v>
      </c>
      <c r="AG73" s="110" t="s">
        <v>5093</v>
      </c>
      <c r="AH73" s="110" t="s">
        <v>7350</v>
      </c>
      <c r="AI73" s="57" t="s">
        <v>5093</v>
      </c>
      <c r="AJ73" s="57" t="s">
        <v>7370</v>
      </c>
      <c r="AK73" s="302" t="s">
        <v>7371</v>
      </c>
      <c r="AL73" s="321" t="s">
        <v>7507</v>
      </c>
      <c r="AM73" s="321" t="s">
        <v>7508</v>
      </c>
      <c r="AN73" s="142" t="s">
        <v>4681</v>
      </c>
      <c r="AO73" s="344"/>
      <c r="AP73" s="71"/>
      <c r="AQ73" s="374" t="s">
        <v>6667</v>
      </c>
      <c r="AR73" s="404"/>
      <c r="AS73" s="404"/>
      <c r="AT73" s="429" t="str">
        <f>IF(F73="","",IF(D73="","error",""))</f>
        <v/>
      </c>
      <c r="AU73" s="436" t="str">
        <f>IF(F73="","",IF(E73="","error",""))</f>
        <v/>
      </c>
      <c r="AV73" s="442" t="str">
        <f>IF(F73="","",IF(G73="","error",""))</f>
        <v/>
      </c>
      <c r="AW73" s="449" t="str">
        <f t="shared" ref="AW73:AW136" si="1">IF(F73="","",IF(H73="","error",""))</f>
        <v/>
      </c>
      <c r="AX73" s="449" t="str">
        <f>IF(F73="","",IF(I73="","error",""))</f>
        <v/>
      </c>
      <c r="AY73" s="456" t="str">
        <f>IF(F73="","",IF(J73="","error",""))</f>
        <v/>
      </c>
      <c r="AZ73" s="463" t="str">
        <f>IF(F73="","",IF(K73="","error",""))</f>
        <v/>
      </c>
      <c r="BA73" s="471" t="str">
        <f>IF(F73="","",IF(L73="","error",""))</f>
        <v/>
      </c>
      <c r="BB73" s="471" t="str">
        <f>IF(L73="⑨推奨事業メニュー例よりも更に効果があると判断する地方単独事業",IF(M73="","error",""),"")</f>
        <v/>
      </c>
      <c r="BC73" s="456" t="str">
        <f>IF(L73&lt;&gt;"⑨推奨事業メニュー例よりも更に効果があると判断する地方単独事業",IF(M73&lt;&gt;"","error",""),"")</f>
        <v/>
      </c>
      <c r="BD73" s="475"/>
      <c r="BE73" s="483"/>
      <c r="BF73" s="491"/>
      <c r="BG73" s="466" t="str">
        <f>IF(F73="","",IF(O73&gt;0,"","error"))</f>
        <v/>
      </c>
      <c r="BH73" s="466" t="str">
        <f>IF(F73="","",IF(N73=INT(N73),"","error"))</f>
        <v/>
      </c>
      <c r="BI73" s="466" t="str">
        <f>IF(F73="","",IF(N73&gt;0,"","error"))</f>
        <v/>
      </c>
      <c r="BJ73" s="494"/>
      <c r="BK73" s="491"/>
      <c r="BL73" s="491"/>
      <c r="BM73" s="491"/>
      <c r="BN73" s="502" t="str">
        <f>IF(F73="","",IF(AF73="","error",""))</f>
        <v/>
      </c>
      <c r="BO73" s="502" t="str">
        <f>IF(F73="","",IF(OR(AG73="",AH73="",AI73=""),"error",""))</f>
        <v/>
      </c>
      <c r="BP73" s="503" t="str">
        <f>IF(F73="","",IF(AJ73&gt;0,"","error"))</f>
        <v/>
      </c>
      <c r="BQ73" s="509" t="str">
        <f>IF(F73="","",IF(AK73&gt;0,"","error"))</f>
        <v/>
      </c>
      <c r="BR73" s="509" t="str">
        <f>IF(F73="","",IF(OR(分岐管理シート!AK73&lt;1,分岐管理シート!AK73&gt;13),"error",""))</f>
        <v/>
      </c>
      <c r="BS73" s="509" t="str">
        <f>IF(F73="","",IF(VLOOKUP(AJ73,―!$AD$2:$AE$14,2,FALSE)&lt;=VLOOKUP(AK73,―!$AD$2:$AE$14,2,FALSE),"","error"))</f>
        <v/>
      </c>
      <c r="BT73" s="515"/>
      <c r="BU73" s="515"/>
      <c r="BV73" s="515"/>
      <c r="BW73" s="509" t="str">
        <f>IF(F73="","",IF(AN73="","error",""))</f>
        <v/>
      </c>
      <c r="BX73" s="509" t="str">
        <f>IF(F73="","",IF(OR(AL73="",AM73=""),"error",""))</f>
        <v/>
      </c>
      <c r="BY73" s="509" t="str">
        <f>IF(F73="","",IF(AQ73&lt;&gt;"","","error"))</f>
        <v/>
      </c>
      <c r="BZ73" s="515" t="str">
        <f>IF(AND(AI73&lt;&gt;"○",AK73="R6.4以降"),IF(AO73="","error",""),"")</f>
        <v/>
      </c>
      <c r="CA73" s="509" t="str">
        <f>分岐管理シート!BB73</f>
        <v/>
      </c>
      <c r="CB73" s="526" t="str">
        <f>IF(AND(F73="",OR(AO73&lt;&gt;"",AP73&lt;&gt;"")),"error","")</f>
        <v/>
      </c>
      <c r="CC73" s="528" t="str">
        <f t="shared" ref="CC73:CC136" si="2">IF(AO73&lt;&gt;"",IF(AND(AI73&lt;&gt;"○",AK73="R6.4以降"),"","error"),"")</f>
        <v/>
      </c>
    </row>
    <row r="74" spans="1:104" ht="155.25">
      <c r="A74" s="9"/>
      <c r="B74" s="20" t="s">
        <v>3252</v>
      </c>
      <c r="C74" s="42">
        <v>2</v>
      </c>
      <c r="D74" s="58" t="s">
        <v>6765</v>
      </c>
      <c r="E74" s="72" t="s">
        <v>7487</v>
      </c>
      <c r="F74" s="81" t="s">
        <v>7350</v>
      </c>
      <c r="G74" s="89" t="s">
        <v>7350</v>
      </c>
      <c r="H74" s="89" t="s">
        <v>7350</v>
      </c>
      <c r="I74" s="111" t="s">
        <v>4394</v>
      </c>
      <c r="J74" s="111" t="s">
        <v>2751</v>
      </c>
      <c r="K74" s="111" t="s">
        <v>7350</v>
      </c>
      <c r="L74" s="111" t="s">
        <v>5093</v>
      </c>
      <c r="M74" s="143"/>
      <c r="N74" s="157">
        <f>O74+AE74</f>
        <v>51250</v>
      </c>
      <c r="O74" s="157">
        <f>P74+Q74+R74+AB74+AC74+AD74</f>
        <v>51250</v>
      </c>
      <c r="P74" s="157">
        <v>479</v>
      </c>
      <c r="Q74" s="157">
        <v>0</v>
      </c>
      <c r="R74" s="157">
        <v>0</v>
      </c>
      <c r="S74" s="157"/>
      <c r="T74" s="157"/>
      <c r="U74" s="157"/>
      <c r="V74" s="157"/>
      <c r="W74" s="157"/>
      <c r="X74" s="157"/>
      <c r="Y74" s="157"/>
      <c r="Z74" s="157"/>
      <c r="AA74" s="157"/>
      <c r="AB74" s="157">
        <v>50000</v>
      </c>
      <c r="AC74" s="157">
        <v>771</v>
      </c>
      <c r="AD74" s="157">
        <v>0</v>
      </c>
      <c r="AE74" s="157">
        <v>0</v>
      </c>
      <c r="AF74" s="261" t="s">
        <v>7509</v>
      </c>
      <c r="AG74" s="111" t="s">
        <v>5093</v>
      </c>
      <c r="AH74" s="111" t="s">
        <v>7350</v>
      </c>
      <c r="AI74" s="274" t="s">
        <v>5093</v>
      </c>
      <c r="AJ74" s="274" t="s">
        <v>7371</v>
      </c>
      <c r="AK74" s="303" t="s">
        <v>999</v>
      </c>
      <c r="AL74" s="322" t="s">
        <v>7510</v>
      </c>
      <c r="AM74" s="322" t="s">
        <v>7508</v>
      </c>
      <c r="AN74" s="143" t="s">
        <v>4681</v>
      </c>
      <c r="AO74" s="345" t="s">
        <v>3131</v>
      </c>
      <c r="AP74" s="354"/>
      <c r="AQ74" s="375" t="s">
        <v>6667</v>
      </c>
      <c r="AR74" s="405"/>
      <c r="AS74" s="405"/>
      <c r="AT74" s="430" t="str">
        <f>IF(F74="","",IF(D74="","error",""))</f>
        <v/>
      </c>
      <c r="AU74" s="437" t="str">
        <f>IF(F74="","",IF(E74="","error",""))</f>
        <v/>
      </c>
      <c r="AV74" s="443" t="str">
        <f>IF(F74="","",IF(G74="","error",""))</f>
        <v/>
      </c>
      <c r="AW74" s="450" t="str">
        <f t="shared" si="1"/>
        <v/>
      </c>
      <c r="AX74" s="450" t="str">
        <f>IF(F74="","",IF(I74="","error",""))</f>
        <v/>
      </c>
      <c r="AY74" s="457" t="str">
        <f>IF(F74="","",IF(J74="","error",""))</f>
        <v/>
      </c>
      <c r="AZ74" s="464" t="str">
        <f>IF(F74="","",IF(K74="","error",""))</f>
        <v/>
      </c>
      <c r="BA74" s="47" t="str">
        <f>IF(F74="","",IF(L74="","error",""))</f>
        <v/>
      </c>
      <c r="BB74" s="47" t="str">
        <f>IF(L74="⑨推奨事業メニュー例よりも更に効果があると判断する地方単独事業",IF(M74="","error",""),"")</f>
        <v/>
      </c>
      <c r="BC74" s="47" t="str">
        <f>IF(L74&lt;&gt;"⑨推奨事業メニュー例よりも更に効果があると判断する地方単独事業",IF(M74&lt;&gt;"","error",""),"")</f>
        <v/>
      </c>
      <c r="BD74" s="476"/>
      <c r="BE74" s="484"/>
      <c r="BF74" s="492"/>
      <c r="BG74" s="464" t="str">
        <f>IF(F74="","",IF(O74&gt;0,"","error"))</f>
        <v/>
      </c>
      <c r="BH74" s="464" t="str">
        <f>IF(F74="","",IF(N74=INT(N74),"","error"))</f>
        <v/>
      </c>
      <c r="BI74" s="464" t="str">
        <f>IF(F74="","",IF(N74&gt;0,"","error"))</f>
        <v/>
      </c>
      <c r="BJ74" s="492"/>
      <c r="BK74" s="492"/>
      <c r="BL74" s="501"/>
      <c r="BM74" s="492"/>
      <c r="BN74" s="464" t="str">
        <f>IF(F74="","",IF(AF74="","error",""))</f>
        <v/>
      </c>
      <c r="BO74" s="464" t="str">
        <f>IF(F74="","",IF(OR(AG74="",AH74="",AI74=""),"error",""))</f>
        <v/>
      </c>
      <c r="BP74" s="504" t="str">
        <f>IF(F74="","",IF(AJ74&gt;0,"","error"))</f>
        <v/>
      </c>
      <c r="BQ74" s="510" t="str">
        <f>IF(F74="","",IF(AK74&gt;0,"","error"))</f>
        <v/>
      </c>
      <c r="BR74" s="510" t="str">
        <f>IF(F74="","",IF(OR(分岐管理シート!AK74&lt;1,分岐管理シート!AK74&gt;13),"error",""))</f>
        <v/>
      </c>
      <c r="BS74" s="510" t="str">
        <f>IF(F74="","",IF(VLOOKUP(AJ74,―!$AD$2:$AE$14,2,FALSE)&lt;=VLOOKUP(AK74,―!$AD$2:$AE$14,2,FALSE),"","error"))</f>
        <v/>
      </c>
      <c r="BT74" s="516"/>
      <c r="BU74" s="516"/>
      <c r="BV74" s="516"/>
      <c r="BW74" s="510" t="str">
        <f>IF(F74="","",IF(AN74="","error",""))</f>
        <v/>
      </c>
      <c r="BX74" s="510" t="str">
        <f>IF(F74="","",IF(OR(AL74="",AM74=""),"error",""))</f>
        <v/>
      </c>
      <c r="BY74" s="510" t="str">
        <f>IF(F74="","",IF(AQ74&lt;&gt;"","","error"))</f>
        <v/>
      </c>
      <c r="BZ74" s="516" t="str">
        <f>IF(AND(AI74&lt;&gt;"○",AK74="R6.4以降"),IF(AO74="","error",""),"")</f>
        <v/>
      </c>
      <c r="CA74" s="510" t="str">
        <f>分岐管理シート!BB74</f>
        <v/>
      </c>
      <c r="CB74" s="511" t="str">
        <f>IF(AND(F74="",OR(AF74&lt;&gt;"",AO74&lt;&gt;"",AP74&lt;&gt;"")),"error","")</f>
        <v/>
      </c>
      <c r="CC74" s="517" t="str">
        <f t="shared" si="2"/>
        <v/>
      </c>
    </row>
    <row r="75" spans="1:104" ht="155.25">
      <c r="A75" s="9"/>
      <c r="B75" s="20" t="s">
        <v>4098</v>
      </c>
      <c r="C75" s="42">
        <v>3</v>
      </c>
      <c r="D75" s="58" t="s">
        <v>6765</v>
      </c>
      <c r="E75" s="72" t="s">
        <v>7487</v>
      </c>
      <c r="F75" s="81" t="s">
        <v>7350</v>
      </c>
      <c r="G75" s="89" t="s">
        <v>7350</v>
      </c>
      <c r="H75" s="89" t="s">
        <v>7350</v>
      </c>
      <c r="I75" s="111" t="s">
        <v>6679</v>
      </c>
      <c r="J75" s="111" t="s">
        <v>2751</v>
      </c>
      <c r="K75" s="111" t="s">
        <v>7350</v>
      </c>
      <c r="L75" s="111" t="s">
        <v>5093</v>
      </c>
      <c r="M75" s="143"/>
      <c r="N75" s="157">
        <f>O75+AE75</f>
        <v>21861</v>
      </c>
      <c r="O75" s="157">
        <f>P75+Q75+R75+AB75+AC75+AD75</f>
        <v>21861</v>
      </c>
      <c r="P75" s="157">
        <v>368</v>
      </c>
      <c r="Q75" s="157">
        <v>0</v>
      </c>
      <c r="R75" s="157">
        <v>0</v>
      </c>
      <c r="S75" s="157"/>
      <c r="T75" s="157"/>
      <c r="U75" s="157"/>
      <c r="V75" s="157"/>
      <c r="W75" s="157"/>
      <c r="X75" s="157"/>
      <c r="Y75" s="157"/>
      <c r="Z75" s="157"/>
      <c r="AA75" s="157"/>
      <c r="AB75" s="157">
        <v>20850</v>
      </c>
      <c r="AC75" s="157">
        <v>643</v>
      </c>
      <c r="AD75" s="157">
        <v>0</v>
      </c>
      <c r="AE75" s="157">
        <v>0</v>
      </c>
      <c r="AF75" s="261" t="s">
        <v>7511</v>
      </c>
      <c r="AG75" s="111" t="s">
        <v>5093</v>
      </c>
      <c r="AH75" s="111" t="s">
        <v>7350</v>
      </c>
      <c r="AI75" s="274" t="s">
        <v>5093</v>
      </c>
      <c r="AJ75" s="274" t="s">
        <v>7371</v>
      </c>
      <c r="AK75" s="303" t="s">
        <v>999</v>
      </c>
      <c r="AL75" s="322" t="s">
        <v>7510</v>
      </c>
      <c r="AM75" s="322" t="s">
        <v>7508</v>
      </c>
      <c r="AN75" s="143" t="s">
        <v>4681</v>
      </c>
      <c r="AO75" s="345" t="s">
        <v>3131</v>
      </c>
      <c r="AP75" s="354"/>
      <c r="AQ75" s="375" t="s">
        <v>6667</v>
      </c>
      <c r="AR75" s="405"/>
      <c r="AS75" s="405"/>
      <c r="AT75" s="430" t="str">
        <f>IF(F75="","",IF(D75="","error",""))</f>
        <v/>
      </c>
      <c r="AU75" s="437" t="str">
        <f>IF(F75="","",IF(E75="","error",""))</f>
        <v/>
      </c>
      <c r="AV75" s="443" t="str">
        <f>IF(F75="","",IF(G75="","error",""))</f>
        <v/>
      </c>
      <c r="AW75" s="450" t="str">
        <f t="shared" si="1"/>
        <v/>
      </c>
      <c r="AX75" s="450" t="str">
        <f>IF(F75="","",IF(I75="","error",""))</f>
        <v/>
      </c>
      <c r="AY75" s="457" t="str">
        <f>IF(F75="","",IF(J75="","error",""))</f>
        <v/>
      </c>
      <c r="AZ75" s="464" t="str">
        <f>IF(F75="","",IF(K75="","error",""))</f>
        <v/>
      </c>
      <c r="BA75" s="47" t="str">
        <f>IF(F75="","",IF(L75="","error",""))</f>
        <v/>
      </c>
      <c r="BB75" s="47" t="str">
        <f>IF(L75="⑨推奨事業メニュー例よりも更に効果があると判断する地方単独事業",IF(M75="","error",""),"")</f>
        <v/>
      </c>
      <c r="BC75" s="467" t="str">
        <f>IF(L75&lt;&gt;"⑨推奨事業メニュー例よりも更に効果があると判断する地方単独事業",IF(M75&lt;&gt;"","error",""),"")</f>
        <v/>
      </c>
      <c r="BD75" s="476"/>
      <c r="BE75" s="485"/>
      <c r="BF75" s="492"/>
      <c r="BG75" s="464" t="str">
        <f>IF(F75="","",IF(O75&gt;0,"","error"))</f>
        <v/>
      </c>
      <c r="BH75" s="464" t="str">
        <f>IF(F75="","",IF(N75=INT(N75),"","error"))</f>
        <v/>
      </c>
      <c r="BI75" s="464" t="str">
        <f>IF(F75="","",IF(N75&gt;0,"","error"))</f>
        <v/>
      </c>
      <c r="BJ75" s="492"/>
      <c r="BK75" s="492"/>
      <c r="BL75" s="501"/>
      <c r="BM75" s="492"/>
      <c r="BN75" s="464" t="str">
        <f>IF(F75="","",IF(AF75="","error",""))</f>
        <v/>
      </c>
      <c r="BO75" s="464" t="str">
        <f>IF(F75="","",IF(OR(AG75="",AH75="",AI75=""),"error",""))</f>
        <v/>
      </c>
      <c r="BP75" s="504" t="str">
        <f>IF(F75="","",IF(AJ75&gt;0,"","error"))</f>
        <v/>
      </c>
      <c r="BQ75" s="510" t="str">
        <f>IF(F75="","",IF(AK75&gt;0,"","error"))</f>
        <v/>
      </c>
      <c r="BR75" s="510" t="str">
        <f>IF(F75="","",IF(OR(分岐管理シート!AK75&lt;1,分岐管理シート!AK75&gt;13),"error",""))</f>
        <v/>
      </c>
      <c r="BS75" s="510" t="str">
        <f>IF(F75="","",IF(VLOOKUP(AJ75,―!$AD$2:$AE$14,2,FALSE)&lt;=VLOOKUP(AK75,―!$AD$2:$AE$14,2,FALSE),"","error"))</f>
        <v/>
      </c>
      <c r="BT75" s="516"/>
      <c r="BU75" s="516"/>
      <c r="BV75" s="516"/>
      <c r="BW75" s="510" t="str">
        <f>IF(F75="","",IF(AN75="","error",""))</f>
        <v/>
      </c>
      <c r="BX75" s="510" t="str">
        <f>IF(F75="","",IF(OR(AL75="",AM75=""),"error",""))</f>
        <v/>
      </c>
      <c r="BY75" s="510" t="str">
        <f>IF(F75="","",IF(AQ75&lt;&gt;"","","error"))</f>
        <v/>
      </c>
      <c r="BZ75" s="516" t="str">
        <f>IF(AND(AI75&lt;&gt;"○",AK75="R6.4以降"),IF(AO75="","error",""),"")</f>
        <v/>
      </c>
      <c r="CA75" s="510" t="str">
        <f>分岐管理シート!BB75</f>
        <v/>
      </c>
      <c r="CB75" s="511" t="str">
        <f>IF(AND(F75="",OR(AF75&lt;&gt;"",AO75&lt;&gt;"",AP75&lt;&gt;"")),"error","")</f>
        <v/>
      </c>
      <c r="CC75" s="517" t="str">
        <f t="shared" si="2"/>
        <v/>
      </c>
    </row>
    <row r="76" spans="1:104" ht="172.5">
      <c r="A76" s="9"/>
      <c r="B76" s="20" t="s">
        <v>1562</v>
      </c>
      <c r="C76" s="42">
        <v>4</v>
      </c>
      <c r="D76" s="58" t="s">
        <v>5310</v>
      </c>
      <c r="E76" s="73" t="s">
        <v>5553</v>
      </c>
      <c r="F76" s="81" t="s">
        <v>7350</v>
      </c>
      <c r="G76" s="89" t="s">
        <v>7350</v>
      </c>
      <c r="H76" s="89" t="s">
        <v>7350</v>
      </c>
      <c r="I76" s="111" t="s">
        <v>7500</v>
      </c>
      <c r="J76" s="111" t="s">
        <v>2751</v>
      </c>
      <c r="K76" s="111" t="s">
        <v>7350</v>
      </c>
      <c r="L76" s="111" t="s">
        <v>5093</v>
      </c>
      <c r="M76" s="143"/>
      <c r="N76" s="157">
        <f>O76+AE76</f>
        <v>23356</v>
      </c>
      <c r="O76" s="157">
        <f>P76+Q76+R76+AB76+AC76+AD76</f>
        <v>23356</v>
      </c>
      <c r="P76" s="157">
        <v>0</v>
      </c>
      <c r="Q76" s="157">
        <v>0</v>
      </c>
      <c r="R76" s="157">
        <v>0</v>
      </c>
      <c r="S76" s="157"/>
      <c r="T76" s="157"/>
      <c r="U76" s="157"/>
      <c r="V76" s="157"/>
      <c r="W76" s="157"/>
      <c r="X76" s="157"/>
      <c r="Y76" s="157"/>
      <c r="Z76" s="157"/>
      <c r="AA76" s="157"/>
      <c r="AB76" s="157">
        <v>23000</v>
      </c>
      <c r="AC76" s="157">
        <v>356</v>
      </c>
      <c r="AD76" s="157">
        <v>0</v>
      </c>
      <c r="AE76" s="157">
        <v>0</v>
      </c>
      <c r="AF76" s="261" t="s">
        <v>6273</v>
      </c>
      <c r="AG76" s="111" t="s">
        <v>5093</v>
      </c>
      <c r="AH76" s="111" t="s">
        <v>7350</v>
      </c>
      <c r="AI76" s="274" t="s">
        <v>5093</v>
      </c>
      <c r="AJ76" s="274" t="s">
        <v>7371</v>
      </c>
      <c r="AK76" s="303" t="s">
        <v>999</v>
      </c>
      <c r="AL76" s="322" t="s">
        <v>7510</v>
      </c>
      <c r="AM76" s="322" t="s">
        <v>7508</v>
      </c>
      <c r="AN76" s="143" t="s">
        <v>4681</v>
      </c>
      <c r="AO76" s="345" t="s">
        <v>3131</v>
      </c>
      <c r="AP76" s="355"/>
      <c r="AQ76" s="375" t="s">
        <v>6667</v>
      </c>
      <c r="AR76" s="405"/>
      <c r="AS76" s="405"/>
      <c r="AT76" s="430" t="str">
        <f>IF(F76="","",IF(D76="","error",""))</f>
        <v/>
      </c>
      <c r="AU76" s="437" t="str">
        <f>IF(F76="","",IF(E76="","error",""))</f>
        <v/>
      </c>
      <c r="AV76" s="443" t="str">
        <f>IF(F76="","",IF(G76="","error",""))</f>
        <v/>
      </c>
      <c r="AW76" s="450" t="str">
        <f t="shared" si="1"/>
        <v/>
      </c>
      <c r="AX76" s="450" t="str">
        <f>IF(F76="","",IF(I76="","error",""))</f>
        <v/>
      </c>
      <c r="AY76" s="457" t="str">
        <f>IF(F76="","",IF(J76="","error",""))</f>
        <v/>
      </c>
      <c r="AZ76" s="464" t="str">
        <f>IF(F76="","",IF(K76="","error",""))</f>
        <v/>
      </c>
      <c r="BA76" s="47" t="str">
        <f>IF(F76="","",IF(L76="","error",""))</f>
        <v/>
      </c>
      <c r="BB76" s="47" t="str">
        <f>IF(L76="⑨推奨事業メニュー例よりも更に効果があると判断する地方単独事業",IF(M76="","error",""),"")</f>
        <v/>
      </c>
      <c r="BC76" s="46" t="str">
        <f>IF(L76&lt;&gt;"⑨推奨事業メニュー例よりも更に効果があると判断する地方単独事業",IF(M76&lt;&gt;"","error",""),"")</f>
        <v/>
      </c>
      <c r="BD76" s="477"/>
      <c r="BE76" s="47" t="str">
        <f>IF(F76="","",IF(OR(AB76&gt;0,AC76&gt;0),"","error"))</f>
        <v/>
      </c>
      <c r="BF76" s="492"/>
      <c r="BG76" s="464" t="str">
        <f>IF(F76="","",IF(O76&gt;0,"","error"))</f>
        <v/>
      </c>
      <c r="BH76" s="464" t="str">
        <f>IF(F76="","",IF(N76=INT(N76),"","error"))</f>
        <v/>
      </c>
      <c r="BI76" s="464" t="str">
        <f>IF(F76="","",IF(N76&gt;0,"","error"))</f>
        <v/>
      </c>
      <c r="BJ76" s="492"/>
      <c r="BK76" s="492"/>
      <c r="BL76" s="501"/>
      <c r="BM76" s="492"/>
      <c r="BN76" s="464" t="str">
        <f>IF(F76="","",IF(AF76="","error",""))</f>
        <v/>
      </c>
      <c r="BO76" s="464" t="str">
        <f>IF(F76="","",IF(OR(AG76="",AH76="",AI76=""),"error",""))</f>
        <v/>
      </c>
      <c r="BP76" s="504" t="str">
        <f>IF(F76="","",IF(AJ76&gt;0,"","error"))</f>
        <v/>
      </c>
      <c r="BQ76" s="510" t="str">
        <f>IF(F76="","",IF(AK76&gt;0,"","error"))</f>
        <v/>
      </c>
      <c r="BR76" s="510" t="str">
        <f>IF(F76="","",IF(OR(分岐管理シート!AK76&lt;1,分岐管理シート!AK76&gt;13),"error",""))</f>
        <v/>
      </c>
      <c r="BS76" s="510" t="str">
        <f>IF(F76="","",IF(VLOOKUP(AJ76,―!$AD$2:$AE$14,2,FALSE)&lt;=VLOOKUP(AK76,―!$AD$2:$AE$14,2,FALSE),"","error"))</f>
        <v/>
      </c>
      <c r="BT76" s="516"/>
      <c r="BU76" s="516"/>
      <c r="BV76" s="516"/>
      <c r="BW76" s="510" t="str">
        <f>IF(F76="","",IF(AN76="","error",""))</f>
        <v/>
      </c>
      <c r="BX76" s="510" t="str">
        <f>IF(F76="","",IF(OR(AL76="",AM76=""),"error",""))</f>
        <v/>
      </c>
      <c r="BY76" s="510" t="str">
        <f>IF(F76="","",IF(AQ76&lt;&gt;"","","error"))</f>
        <v/>
      </c>
      <c r="BZ76" s="516" t="str">
        <f>IF(AND(AI76&lt;&gt;"○",AK76="R6.4以降"),IF(AO76="","error",""),"")</f>
        <v/>
      </c>
      <c r="CA76" s="510" t="str">
        <f>分岐管理シート!BB76</f>
        <v/>
      </c>
      <c r="CB76" s="511" t="str">
        <f>IF(AND(F76="",OR(D76&lt;&gt;"",E76&lt;&gt;"",G76&lt;&gt;"",H76&lt;&gt;"",I76&lt;&gt;"",J76&lt;&gt;"",K76&lt;&gt;"",L76&lt;&gt;"",M76&lt;&gt;"",AB76&lt;&gt;"",AC76&lt;&gt;"",AE76&lt;&gt;"",AF76&lt;&gt;"",AG76&lt;&gt;"",AH76&lt;&gt;"",AI76&lt;&gt;"",AJ76&lt;&gt;"",AK76&lt;&gt;"",AL76&lt;&gt;"",AM76&lt;&gt;"",AN76&lt;&gt;"",AO76&lt;&gt;"",AP76&lt;&gt;"",AQ76&lt;&gt;"")),"error","")</f>
        <v/>
      </c>
      <c r="CC76" s="517" t="str">
        <f t="shared" si="2"/>
        <v/>
      </c>
    </row>
    <row r="77" spans="1:104" ht="172.5">
      <c r="A77" s="9"/>
      <c r="B77" s="20" t="s">
        <v>5435</v>
      </c>
      <c r="C77" s="42">
        <v>5</v>
      </c>
      <c r="D77" s="58" t="s">
        <v>5310</v>
      </c>
      <c r="E77" s="73" t="s">
        <v>5553</v>
      </c>
      <c r="F77" s="81" t="s">
        <v>7350</v>
      </c>
      <c r="G77" s="89" t="s">
        <v>7350</v>
      </c>
      <c r="H77" s="89" t="s">
        <v>7350</v>
      </c>
      <c r="I77" s="111" t="s">
        <v>7501</v>
      </c>
      <c r="J77" s="111" t="s">
        <v>2751</v>
      </c>
      <c r="K77" s="111" t="s">
        <v>7350</v>
      </c>
      <c r="L77" s="111" t="s">
        <v>5093</v>
      </c>
      <c r="M77" s="143"/>
      <c r="N77" s="157">
        <f>O77+AE77</f>
        <v>84230</v>
      </c>
      <c r="O77" s="157">
        <f>P77+Q77+R77+AB77+AC77+AD77</f>
        <v>84230</v>
      </c>
      <c r="P77" s="157">
        <v>0</v>
      </c>
      <c r="Q77" s="157">
        <v>0</v>
      </c>
      <c r="R77" s="157">
        <v>0</v>
      </c>
      <c r="S77" s="157"/>
      <c r="T77" s="157"/>
      <c r="U77" s="157"/>
      <c r="V77" s="157"/>
      <c r="W77" s="157"/>
      <c r="X77" s="157"/>
      <c r="Y77" s="157"/>
      <c r="Z77" s="157"/>
      <c r="AA77" s="157"/>
      <c r="AB77" s="157">
        <v>78200</v>
      </c>
      <c r="AC77" s="157">
        <v>6030</v>
      </c>
      <c r="AD77" s="157">
        <v>0</v>
      </c>
      <c r="AE77" s="157">
        <v>0</v>
      </c>
      <c r="AF77" s="261" t="s">
        <v>28</v>
      </c>
      <c r="AG77" s="111" t="s">
        <v>5093</v>
      </c>
      <c r="AH77" s="111" t="s">
        <v>7350</v>
      </c>
      <c r="AI77" s="274" t="s">
        <v>5093</v>
      </c>
      <c r="AJ77" s="274" t="s">
        <v>7371</v>
      </c>
      <c r="AK77" s="303" t="s">
        <v>999</v>
      </c>
      <c r="AL77" s="322" t="s">
        <v>7510</v>
      </c>
      <c r="AM77" s="322" t="s">
        <v>7508</v>
      </c>
      <c r="AN77" s="143" t="s">
        <v>4681</v>
      </c>
      <c r="AO77" s="345" t="s">
        <v>3131</v>
      </c>
      <c r="AP77" s="355"/>
      <c r="AQ77" s="375" t="s">
        <v>6667</v>
      </c>
      <c r="AR77" s="405"/>
      <c r="AS77" s="405"/>
      <c r="AT77" s="430" t="str">
        <f>IF(F77="","",IF(D77="","error",""))</f>
        <v/>
      </c>
      <c r="AU77" s="437" t="str">
        <f>IF(F77="","",IF(E77="","error",""))</f>
        <v/>
      </c>
      <c r="AV77" s="443" t="str">
        <f>IF(F77="","",IF(G77="","error",""))</f>
        <v/>
      </c>
      <c r="AW77" s="450" t="str">
        <f t="shared" si="1"/>
        <v/>
      </c>
      <c r="AX77" s="450" t="str">
        <f>IF(F77="","",IF(I77="","error",""))</f>
        <v/>
      </c>
      <c r="AY77" s="457" t="str">
        <f>IF(F77="","",IF(J77="","error",""))</f>
        <v/>
      </c>
      <c r="AZ77" s="464" t="str">
        <f>IF(F77="","",IF(K77="","error",""))</f>
        <v/>
      </c>
      <c r="BA77" s="47" t="str">
        <f>IF(F77="","",IF(L77="","error",""))</f>
        <v/>
      </c>
      <c r="BB77" s="47" t="str">
        <f>IF(L77="⑨推奨事業メニュー例よりも更に効果があると判断する地方単独事業",IF(M77="","error",""),"")</f>
        <v/>
      </c>
      <c r="BC77" s="47" t="str">
        <f>IF(L77&lt;&gt;"⑨推奨事業メニュー例よりも更に効果があると判断する地方単独事業",IF(M77&lt;&gt;"","error",""),"")</f>
        <v/>
      </c>
      <c r="BD77" s="477"/>
      <c r="BE77" s="47" t="str">
        <f>IF(F77="","",IF(OR(AB77&gt;0,AC77&gt;0),"","error"))</f>
        <v/>
      </c>
      <c r="BF77" s="492"/>
      <c r="BG77" s="464" t="str">
        <f>IF(F77="","",IF(O77&gt;0,"","error"))</f>
        <v/>
      </c>
      <c r="BH77" s="464" t="str">
        <f>IF(F77="","",IF(N77=INT(N77),"","error"))</f>
        <v/>
      </c>
      <c r="BI77" s="464" t="str">
        <f>IF(F77="","",IF(N77&gt;0,"","error"))</f>
        <v/>
      </c>
      <c r="BJ77" s="492"/>
      <c r="BK77" s="492"/>
      <c r="BL77" s="501"/>
      <c r="BM77" s="492"/>
      <c r="BN77" s="464" t="str">
        <f>IF(F77="","",IF(AF77="","error",""))</f>
        <v/>
      </c>
      <c r="BO77" s="464" t="str">
        <f>IF(F77="","",IF(OR(AG77="",AH77="",AI77=""),"error",""))</f>
        <v/>
      </c>
      <c r="BP77" s="504" t="str">
        <f>IF(F77="","",IF(AJ77&gt;0,"","error"))</f>
        <v/>
      </c>
      <c r="BQ77" s="510" t="str">
        <f>IF(F77="","",IF(AK77&gt;0,"","error"))</f>
        <v/>
      </c>
      <c r="BR77" s="510" t="str">
        <f>IF(F77="","",IF(OR(分岐管理シート!AK77&lt;1,分岐管理シート!AK77&gt;13),"error",""))</f>
        <v/>
      </c>
      <c r="BS77" s="510" t="str">
        <f>IF(F77="","",IF(VLOOKUP(AJ77,―!$AD$2:$AE$14,2,FALSE)&lt;=VLOOKUP(AK77,―!$AD$2:$AE$14,2,FALSE),"","error"))</f>
        <v/>
      </c>
      <c r="BT77" s="516"/>
      <c r="BU77" s="516"/>
      <c r="BV77" s="516"/>
      <c r="BW77" s="510" t="str">
        <f>IF(F77="","",IF(AN77="","error",""))</f>
        <v/>
      </c>
      <c r="BX77" s="510" t="str">
        <f>IF(F77="","",IF(OR(AL77="",AM77=""),"error",""))</f>
        <v/>
      </c>
      <c r="BY77" s="510" t="str">
        <f>IF(F77="","",IF(AQ77&lt;&gt;"","","error"))</f>
        <v/>
      </c>
      <c r="BZ77" s="516" t="str">
        <f>IF(AND(AI77&lt;&gt;"○",AK77="R6.4以降"),IF(AO77="","error",""),"")</f>
        <v/>
      </c>
      <c r="CA77" s="510" t="str">
        <f>分岐管理シート!BB77</f>
        <v/>
      </c>
      <c r="CB77" s="511" t="str">
        <f>IF(AND(F77="",OR(D77&lt;&gt;"",E77&lt;&gt;"",G77&lt;&gt;"",H77&lt;&gt;"",I77&lt;&gt;"",J77&lt;&gt;"",K77&lt;&gt;"",L77&lt;&gt;"",M77&lt;&gt;"",AB77&lt;&gt;"",AC77&lt;&gt;"",AE77&lt;&gt;"",AF77&lt;&gt;"",AG77&lt;&gt;"",AH77&lt;&gt;"",AI77&lt;&gt;"",AJ77&lt;&gt;"",AK77&lt;&gt;"",AL77&lt;&gt;"",AM77&lt;&gt;"",AN77&lt;&gt;"",AO77&lt;&gt;"",AP77&lt;&gt;"",AQ77&lt;&gt;"")),"error","")</f>
        <v/>
      </c>
      <c r="CC77" s="517" t="str">
        <f t="shared" si="2"/>
        <v/>
      </c>
    </row>
    <row r="78" spans="1:104" ht="21" hidden="1">
      <c r="A78" s="10"/>
      <c r="B78" s="21"/>
      <c r="C78" s="42"/>
      <c r="D78" s="59"/>
      <c r="E78" s="73"/>
      <c r="F78" s="81"/>
      <c r="G78" s="89"/>
      <c r="H78" s="89"/>
      <c r="I78" s="111"/>
      <c r="J78" s="111"/>
      <c r="K78" s="111"/>
      <c r="L78" s="111"/>
      <c r="M78" s="143"/>
      <c r="N78" s="157"/>
      <c r="O78" s="157"/>
      <c r="P78" s="157">
        <v>0</v>
      </c>
      <c r="Q78" s="157"/>
      <c r="R78" s="157"/>
      <c r="S78" s="157"/>
      <c r="T78" s="157"/>
      <c r="U78" s="157"/>
      <c r="V78" s="157"/>
      <c r="W78" s="157"/>
      <c r="X78" s="157"/>
      <c r="Y78" s="157"/>
      <c r="Z78" s="157"/>
      <c r="AA78" s="157"/>
      <c r="AB78" s="157"/>
      <c r="AC78" s="157"/>
      <c r="AD78" s="157"/>
      <c r="AE78" s="157"/>
      <c r="AF78" s="261"/>
      <c r="AG78" s="111"/>
      <c r="AH78" s="111"/>
      <c r="AI78" s="274"/>
      <c r="AJ78" s="274"/>
      <c r="AK78" s="303"/>
      <c r="AL78" s="322"/>
      <c r="AM78" s="322"/>
      <c r="AN78" s="143"/>
      <c r="AO78" s="346"/>
      <c r="AP78" s="355"/>
      <c r="AQ78" s="375"/>
      <c r="AR78" s="405"/>
      <c r="AS78" s="405"/>
      <c r="AT78" s="430"/>
      <c r="AU78" s="437"/>
      <c r="AV78" s="443"/>
      <c r="AW78" s="450" t="str">
        <f t="shared" si="1"/>
        <v/>
      </c>
      <c r="AX78" s="450"/>
      <c r="AY78" s="457"/>
      <c r="AZ78" s="464"/>
      <c r="BA78" s="47"/>
      <c r="BB78" s="47"/>
      <c r="BC78" s="47"/>
      <c r="BD78" s="478"/>
      <c r="BE78" s="47"/>
      <c r="BF78" s="492"/>
      <c r="BG78" s="464"/>
      <c r="BH78" s="464"/>
      <c r="BI78" s="464"/>
      <c r="BJ78" s="492"/>
      <c r="BK78" s="492"/>
      <c r="BL78" s="501"/>
      <c r="BM78" s="492"/>
      <c r="BN78" s="464"/>
      <c r="BO78" s="464"/>
      <c r="BP78" s="504"/>
      <c r="BQ78" s="510"/>
      <c r="BR78" s="510"/>
      <c r="BS78" s="510"/>
      <c r="BT78" s="516"/>
      <c r="BU78" s="516"/>
      <c r="BV78" s="516"/>
      <c r="BW78" s="510"/>
      <c r="BX78" s="510"/>
      <c r="BY78" s="510"/>
      <c r="BZ78" s="516" t="str">
        <f t="shared" ref="BZ78:BZ86" si="3">IF(F78="","",IF(AO78="","error",""))</f>
        <v/>
      </c>
      <c r="CA78" s="510"/>
      <c r="CB78" s="511"/>
      <c r="CC78" s="517" t="str">
        <f t="shared" si="2"/>
        <v/>
      </c>
    </row>
    <row r="79" spans="1:104" ht="21" hidden="1">
      <c r="A79" s="10"/>
      <c r="B79" s="22"/>
      <c r="C79" s="42"/>
      <c r="D79" s="59"/>
      <c r="E79" s="73"/>
      <c r="F79" s="81"/>
      <c r="G79" s="89"/>
      <c r="H79" s="89"/>
      <c r="I79" s="111"/>
      <c r="J79" s="111"/>
      <c r="K79" s="111"/>
      <c r="L79" s="111"/>
      <c r="M79" s="143"/>
      <c r="N79" s="157"/>
      <c r="O79" s="157"/>
      <c r="P79" s="157">
        <v>0</v>
      </c>
      <c r="Q79" s="157"/>
      <c r="R79" s="157"/>
      <c r="S79" s="157"/>
      <c r="T79" s="157"/>
      <c r="U79" s="157"/>
      <c r="V79" s="157"/>
      <c r="W79" s="157"/>
      <c r="X79" s="157"/>
      <c r="Y79" s="157"/>
      <c r="Z79" s="157"/>
      <c r="AA79" s="157"/>
      <c r="AB79" s="157"/>
      <c r="AC79" s="157"/>
      <c r="AD79" s="157"/>
      <c r="AE79" s="157"/>
      <c r="AF79" s="261"/>
      <c r="AG79" s="111"/>
      <c r="AH79" s="111"/>
      <c r="AI79" s="274"/>
      <c r="AJ79" s="274"/>
      <c r="AK79" s="303"/>
      <c r="AL79" s="322"/>
      <c r="AM79" s="322"/>
      <c r="AN79" s="143"/>
      <c r="AO79" s="346"/>
      <c r="AP79" s="355"/>
      <c r="AQ79" s="375"/>
      <c r="AR79" s="405"/>
      <c r="AS79" s="405"/>
      <c r="AT79" s="430"/>
      <c r="AU79" s="437"/>
      <c r="AV79" s="443"/>
      <c r="AW79" s="450" t="str">
        <f t="shared" si="1"/>
        <v/>
      </c>
      <c r="AX79" s="450"/>
      <c r="AY79" s="457"/>
      <c r="AZ79" s="464"/>
      <c r="BA79" s="47"/>
      <c r="BB79" s="47"/>
      <c r="BC79" s="47"/>
      <c r="BD79" s="478"/>
      <c r="BE79" s="47"/>
      <c r="BF79" s="492"/>
      <c r="BG79" s="464"/>
      <c r="BH79" s="464"/>
      <c r="BI79" s="464"/>
      <c r="BJ79" s="492"/>
      <c r="BK79" s="492"/>
      <c r="BL79" s="501"/>
      <c r="BM79" s="492"/>
      <c r="BN79" s="464"/>
      <c r="BO79" s="464"/>
      <c r="BP79" s="504"/>
      <c r="BQ79" s="510"/>
      <c r="BR79" s="510"/>
      <c r="BS79" s="510"/>
      <c r="BT79" s="516"/>
      <c r="BU79" s="516"/>
      <c r="BV79" s="516"/>
      <c r="BW79" s="510"/>
      <c r="BX79" s="510"/>
      <c r="BY79" s="510"/>
      <c r="BZ79" s="516" t="str">
        <f t="shared" si="3"/>
        <v/>
      </c>
      <c r="CA79" s="510"/>
      <c r="CB79" s="511"/>
      <c r="CC79" s="517" t="str">
        <f t="shared" si="2"/>
        <v/>
      </c>
    </row>
    <row r="80" spans="1:104" ht="21" hidden="1">
      <c r="A80" s="10"/>
      <c r="B80" s="22"/>
      <c r="C80" s="42"/>
      <c r="D80" s="59"/>
      <c r="E80" s="73"/>
      <c r="F80" s="81"/>
      <c r="G80" s="89"/>
      <c r="H80" s="89"/>
      <c r="I80" s="111"/>
      <c r="J80" s="111"/>
      <c r="K80" s="111"/>
      <c r="L80" s="111"/>
      <c r="M80" s="143"/>
      <c r="N80" s="157"/>
      <c r="O80" s="157"/>
      <c r="P80" s="157">
        <v>0</v>
      </c>
      <c r="Q80" s="157"/>
      <c r="R80" s="157"/>
      <c r="S80" s="157"/>
      <c r="T80" s="157"/>
      <c r="U80" s="157"/>
      <c r="V80" s="157"/>
      <c r="W80" s="157"/>
      <c r="X80" s="157"/>
      <c r="Y80" s="157"/>
      <c r="Z80" s="157"/>
      <c r="AA80" s="157"/>
      <c r="AB80" s="157"/>
      <c r="AC80" s="157"/>
      <c r="AD80" s="157"/>
      <c r="AE80" s="157"/>
      <c r="AF80" s="261"/>
      <c r="AG80" s="111"/>
      <c r="AH80" s="111"/>
      <c r="AI80" s="274"/>
      <c r="AJ80" s="274"/>
      <c r="AK80" s="303"/>
      <c r="AL80" s="322"/>
      <c r="AM80" s="322"/>
      <c r="AN80" s="143"/>
      <c r="AO80" s="346"/>
      <c r="AP80" s="355"/>
      <c r="AQ80" s="375"/>
      <c r="AR80" s="405"/>
      <c r="AS80" s="405"/>
      <c r="AT80" s="430"/>
      <c r="AU80" s="437"/>
      <c r="AV80" s="443"/>
      <c r="AW80" s="450" t="str">
        <f t="shared" si="1"/>
        <v/>
      </c>
      <c r="AX80" s="450"/>
      <c r="AY80" s="457"/>
      <c r="AZ80" s="464"/>
      <c r="BA80" s="47"/>
      <c r="BB80" s="47"/>
      <c r="BC80" s="47"/>
      <c r="BD80" s="478"/>
      <c r="BE80" s="47"/>
      <c r="BF80" s="492"/>
      <c r="BG80" s="464"/>
      <c r="BH80" s="464"/>
      <c r="BI80" s="464"/>
      <c r="BJ80" s="492"/>
      <c r="BK80" s="492"/>
      <c r="BL80" s="501"/>
      <c r="BM80" s="492"/>
      <c r="BN80" s="464"/>
      <c r="BO80" s="464"/>
      <c r="BP80" s="504"/>
      <c r="BQ80" s="510"/>
      <c r="BR80" s="510"/>
      <c r="BS80" s="510"/>
      <c r="BT80" s="516"/>
      <c r="BU80" s="516"/>
      <c r="BV80" s="516"/>
      <c r="BW80" s="510"/>
      <c r="BX80" s="510"/>
      <c r="BY80" s="510"/>
      <c r="BZ80" s="516" t="str">
        <f t="shared" si="3"/>
        <v/>
      </c>
      <c r="CA80" s="510"/>
      <c r="CB80" s="511"/>
      <c r="CC80" s="517" t="str">
        <f t="shared" si="2"/>
        <v/>
      </c>
    </row>
    <row r="81" spans="1:81" ht="21" hidden="1">
      <c r="A81" s="10"/>
      <c r="B81" s="22"/>
      <c r="C81" s="42"/>
      <c r="D81" s="59"/>
      <c r="E81" s="73"/>
      <c r="F81" s="81"/>
      <c r="G81" s="89"/>
      <c r="H81" s="89"/>
      <c r="I81" s="111"/>
      <c r="J81" s="111"/>
      <c r="K81" s="111"/>
      <c r="L81" s="111"/>
      <c r="M81" s="143"/>
      <c r="N81" s="157"/>
      <c r="O81" s="157"/>
      <c r="P81" s="157">
        <v>0</v>
      </c>
      <c r="Q81" s="157"/>
      <c r="R81" s="157"/>
      <c r="S81" s="157"/>
      <c r="T81" s="157"/>
      <c r="U81" s="157"/>
      <c r="V81" s="157"/>
      <c r="W81" s="157"/>
      <c r="X81" s="157"/>
      <c r="Y81" s="157"/>
      <c r="Z81" s="157"/>
      <c r="AA81" s="157"/>
      <c r="AB81" s="157"/>
      <c r="AC81" s="157"/>
      <c r="AD81" s="157"/>
      <c r="AE81" s="157"/>
      <c r="AF81" s="261"/>
      <c r="AG81" s="111"/>
      <c r="AH81" s="111"/>
      <c r="AI81" s="274"/>
      <c r="AJ81" s="274"/>
      <c r="AK81" s="303"/>
      <c r="AL81" s="322"/>
      <c r="AM81" s="322"/>
      <c r="AN81" s="143"/>
      <c r="AO81" s="346"/>
      <c r="AP81" s="355"/>
      <c r="AQ81" s="375"/>
      <c r="AR81" s="405"/>
      <c r="AS81" s="405"/>
      <c r="AT81" s="430"/>
      <c r="AU81" s="437"/>
      <c r="AV81" s="443"/>
      <c r="AW81" s="450" t="str">
        <f t="shared" si="1"/>
        <v/>
      </c>
      <c r="AX81" s="450"/>
      <c r="AY81" s="457"/>
      <c r="AZ81" s="464"/>
      <c r="BA81" s="47"/>
      <c r="BB81" s="47"/>
      <c r="BC81" s="47"/>
      <c r="BD81" s="478"/>
      <c r="BE81" s="47"/>
      <c r="BF81" s="492"/>
      <c r="BG81" s="464"/>
      <c r="BH81" s="464"/>
      <c r="BI81" s="464"/>
      <c r="BJ81" s="492"/>
      <c r="BK81" s="492"/>
      <c r="BL81" s="501"/>
      <c r="BM81" s="492"/>
      <c r="BN81" s="464"/>
      <c r="BO81" s="464"/>
      <c r="BP81" s="504"/>
      <c r="BQ81" s="510"/>
      <c r="BR81" s="510"/>
      <c r="BS81" s="510"/>
      <c r="BT81" s="516"/>
      <c r="BU81" s="516"/>
      <c r="BV81" s="516"/>
      <c r="BW81" s="510"/>
      <c r="BX81" s="510"/>
      <c r="BY81" s="510"/>
      <c r="BZ81" s="516" t="str">
        <f t="shared" si="3"/>
        <v/>
      </c>
      <c r="CA81" s="510"/>
      <c r="CB81" s="511"/>
      <c r="CC81" s="517" t="str">
        <f t="shared" si="2"/>
        <v/>
      </c>
    </row>
    <row r="82" spans="1:81" ht="21" hidden="1">
      <c r="A82" s="10"/>
      <c r="B82" s="22"/>
      <c r="C82" s="42"/>
      <c r="D82" s="59"/>
      <c r="E82" s="73"/>
      <c r="F82" s="81"/>
      <c r="G82" s="89"/>
      <c r="H82" s="89"/>
      <c r="I82" s="111"/>
      <c r="J82" s="111"/>
      <c r="K82" s="111"/>
      <c r="L82" s="111"/>
      <c r="M82" s="143"/>
      <c r="N82" s="157"/>
      <c r="O82" s="157"/>
      <c r="P82" s="157">
        <v>0</v>
      </c>
      <c r="Q82" s="157"/>
      <c r="R82" s="157"/>
      <c r="S82" s="157"/>
      <c r="T82" s="157"/>
      <c r="U82" s="157"/>
      <c r="V82" s="157"/>
      <c r="W82" s="157"/>
      <c r="X82" s="157"/>
      <c r="Y82" s="157"/>
      <c r="Z82" s="157"/>
      <c r="AA82" s="157"/>
      <c r="AB82" s="157"/>
      <c r="AC82" s="157"/>
      <c r="AD82" s="157"/>
      <c r="AE82" s="157"/>
      <c r="AF82" s="261"/>
      <c r="AG82" s="111"/>
      <c r="AH82" s="111"/>
      <c r="AI82" s="274"/>
      <c r="AJ82" s="274"/>
      <c r="AK82" s="303"/>
      <c r="AL82" s="322"/>
      <c r="AM82" s="322"/>
      <c r="AN82" s="143"/>
      <c r="AO82" s="346"/>
      <c r="AP82" s="355"/>
      <c r="AQ82" s="375"/>
      <c r="AR82" s="405"/>
      <c r="AS82" s="405"/>
      <c r="AT82" s="430"/>
      <c r="AU82" s="437"/>
      <c r="AV82" s="443"/>
      <c r="AW82" s="450" t="str">
        <f t="shared" si="1"/>
        <v/>
      </c>
      <c r="AX82" s="450"/>
      <c r="AY82" s="457"/>
      <c r="AZ82" s="464"/>
      <c r="BA82" s="47"/>
      <c r="BB82" s="47"/>
      <c r="BC82" s="47"/>
      <c r="BD82" s="478"/>
      <c r="BE82" s="47"/>
      <c r="BF82" s="492"/>
      <c r="BG82" s="464"/>
      <c r="BH82" s="464"/>
      <c r="BI82" s="464"/>
      <c r="BJ82" s="492"/>
      <c r="BK82" s="492"/>
      <c r="BL82" s="501"/>
      <c r="BM82" s="492"/>
      <c r="BN82" s="464"/>
      <c r="BO82" s="464"/>
      <c r="BP82" s="504"/>
      <c r="BQ82" s="510"/>
      <c r="BR82" s="510"/>
      <c r="BS82" s="510"/>
      <c r="BT82" s="516"/>
      <c r="BU82" s="516"/>
      <c r="BV82" s="516"/>
      <c r="BW82" s="510"/>
      <c r="BX82" s="510"/>
      <c r="BY82" s="510"/>
      <c r="BZ82" s="516" t="str">
        <f t="shared" si="3"/>
        <v/>
      </c>
      <c r="CA82" s="510"/>
      <c r="CB82" s="511"/>
      <c r="CC82" s="517" t="str">
        <f t="shared" si="2"/>
        <v/>
      </c>
    </row>
    <row r="83" spans="1:81" ht="21" hidden="1">
      <c r="A83" s="10"/>
      <c r="B83" s="22"/>
      <c r="C83" s="42"/>
      <c r="D83" s="59"/>
      <c r="E83" s="73"/>
      <c r="F83" s="81"/>
      <c r="G83" s="89"/>
      <c r="H83" s="89"/>
      <c r="I83" s="111"/>
      <c r="J83" s="111"/>
      <c r="K83" s="111"/>
      <c r="L83" s="111"/>
      <c r="M83" s="143"/>
      <c r="N83" s="157"/>
      <c r="O83" s="157"/>
      <c r="P83" s="157">
        <v>0</v>
      </c>
      <c r="Q83" s="157"/>
      <c r="R83" s="157"/>
      <c r="S83" s="157"/>
      <c r="T83" s="157"/>
      <c r="U83" s="157"/>
      <c r="V83" s="157"/>
      <c r="W83" s="157"/>
      <c r="X83" s="157"/>
      <c r="Y83" s="157"/>
      <c r="Z83" s="157"/>
      <c r="AA83" s="157"/>
      <c r="AB83" s="157"/>
      <c r="AC83" s="157"/>
      <c r="AD83" s="157"/>
      <c r="AE83" s="157"/>
      <c r="AF83" s="261"/>
      <c r="AG83" s="111"/>
      <c r="AH83" s="111"/>
      <c r="AI83" s="274"/>
      <c r="AJ83" s="274"/>
      <c r="AK83" s="303"/>
      <c r="AL83" s="322"/>
      <c r="AM83" s="322"/>
      <c r="AN83" s="143"/>
      <c r="AO83" s="346"/>
      <c r="AP83" s="355"/>
      <c r="AQ83" s="375"/>
      <c r="AR83" s="405"/>
      <c r="AS83" s="405"/>
      <c r="AT83" s="430"/>
      <c r="AU83" s="437"/>
      <c r="AV83" s="443"/>
      <c r="AW83" s="450" t="str">
        <f t="shared" si="1"/>
        <v/>
      </c>
      <c r="AX83" s="450"/>
      <c r="AY83" s="457"/>
      <c r="AZ83" s="464"/>
      <c r="BA83" s="47"/>
      <c r="BB83" s="47"/>
      <c r="BC83" s="47"/>
      <c r="BD83" s="478"/>
      <c r="BE83" s="47"/>
      <c r="BF83" s="492"/>
      <c r="BG83" s="464"/>
      <c r="BH83" s="464"/>
      <c r="BI83" s="464"/>
      <c r="BJ83" s="492"/>
      <c r="BK83" s="492"/>
      <c r="BL83" s="501"/>
      <c r="BM83" s="492"/>
      <c r="BN83" s="464"/>
      <c r="BO83" s="464"/>
      <c r="BP83" s="504"/>
      <c r="BQ83" s="510"/>
      <c r="BR83" s="510"/>
      <c r="BS83" s="510"/>
      <c r="BT83" s="516"/>
      <c r="BU83" s="516"/>
      <c r="BV83" s="516"/>
      <c r="BW83" s="510"/>
      <c r="BX83" s="510"/>
      <c r="BY83" s="510"/>
      <c r="BZ83" s="516" t="str">
        <f t="shared" si="3"/>
        <v/>
      </c>
      <c r="CA83" s="510"/>
      <c r="CB83" s="511"/>
      <c r="CC83" s="517" t="str">
        <f t="shared" si="2"/>
        <v/>
      </c>
    </row>
    <row r="84" spans="1:81" ht="21" hidden="1">
      <c r="A84" s="10"/>
      <c r="B84" s="22"/>
      <c r="C84" s="42"/>
      <c r="D84" s="59"/>
      <c r="E84" s="73"/>
      <c r="F84" s="81"/>
      <c r="G84" s="89"/>
      <c r="H84" s="89"/>
      <c r="I84" s="111"/>
      <c r="J84" s="111"/>
      <c r="K84" s="111"/>
      <c r="L84" s="111"/>
      <c r="M84" s="143"/>
      <c r="N84" s="157"/>
      <c r="O84" s="157"/>
      <c r="P84" s="157">
        <v>0</v>
      </c>
      <c r="Q84" s="157"/>
      <c r="R84" s="157"/>
      <c r="S84" s="157"/>
      <c r="T84" s="157"/>
      <c r="U84" s="157"/>
      <c r="V84" s="157"/>
      <c r="W84" s="157"/>
      <c r="X84" s="157"/>
      <c r="Y84" s="157"/>
      <c r="Z84" s="157"/>
      <c r="AA84" s="157"/>
      <c r="AB84" s="157"/>
      <c r="AC84" s="157"/>
      <c r="AD84" s="157"/>
      <c r="AE84" s="157"/>
      <c r="AF84" s="261"/>
      <c r="AG84" s="111"/>
      <c r="AH84" s="111"/>
      <c r="AI84" s="274"/>
      <c r="AJ84" s="274"/>
      <c r="AK84" s="303"/>
      <c r="AL84" s="322"/>
      <c r="AM84" s="322"/>
      <c r="AN84" s="143"/>
      <c r="AO84" s="346"/>
      <c r="AP84" s="355"/>
      <c r="AQ84" s="375"/>
      <c r="AR84" s="405"/>
      <c r="AS84" s="405"/>
      <c r="AT84" s="430"/>
      <c r="AU84" s="437"/>
      <c r="AV84" s="443"/>
      <c r="AW84" s="450" t="str">
        <f t="shared" si="1"/>
        <v/>
      </c>
      <c r="AX84" s="450"/>
      <c r="AY84" s="457"/>
      <c r="AZ84" s="464"/>
      <c r="BA84" s="47"/>
      <c r="BB84" s="47"/>
      <c r="BC84" s="47"/>
      <c r="BD84" s="478"/>
      <c r="BE84" s="47"/>
      <c r="BF84" s="492"/>
      <c r="BG84" s="464"/>
      <c r="BH84" s="464"/>
      <c r="BI84" s="464"/>
      <c r="BJ84" s="492"/>
      <c r="BK84" s="492"/>
      <c r="BL84" s="501"/>
      <c r="BM84" s="492"/>
      <c r="BN84" s="464"/>
      <c r="BO84" s="464"/>
      <c r="BP84" s="504"/>
      <c r="BQ84" s="510"/>
      <c r="BR84" s="510"/>
      <c r="BS84" s="510"/>
      <c r="BT84" s="516"/>
      <c r="BU84" s="516"/>
      <c r="BV84" s="516"/>
      <c r="BW84" s="510"/>
      <c r="BX84" s="510"/>
      <c r="BY84" s="510"/>
      <c r="BZ84" s="516" t="str">
        <f t="shared" si="3"/>
        <v/>
      </c>
      <c r="CA84" s="510"/>
      <c r="CB84" s="511"/>
      <c r="CC84" s="517" t="str">
        <f t="shared" si="2"/>
        <v/>
      </c>
    </row>
    <row r="85" spans="1:81" ht="21" hidden="1">
      <c r="A85" s="10"/>
      <c r="B85" s="22"/>
      <c r="C85" s="42"/>
      <c r="D85" s="59"/>
      <c r="E85" s="73"/>
      <c r="F85" s="81"/>
      <c r="G85" s="89"/>
      <c r="H85" s="89"/>
      <c r="I85" s="111"/>
      <c r="J85" s="111"/>
      <c r="K85" s="111"/>
      <c r="L85" s="111"/>
      <c r="M85" s="143"/>
      <c r="N85" s="157"/>
      <c r="O85" s="157"/>
      <c r="P85" s="157">
        <v>0</v>
      </c>
      <c r="Q85" s="157"/>
      <c r="R85" s="157"/>
      <c r="S85" s="157"/>
      <c r="T85" s="157"/>
      <c r="U85" s="157"/>
      <c r="V85" s="157"/>
      <c r="W85" s="157"/>
      <c r="X85" s="157"/>
      <c r="Y85" s="157"/>
      <c r="Z85" s="157"/>
      <c r="AA85" s="157"/>
      <c r="AB85" s="157"/>
      <c r="AC85" s="157"/>
      <c r="AD85" s="157"/>
      <c r="AE85" s="157"/>
      <c r="AF85" s="261"/>
      <c r="AG85" s="111"/>
      <c r="AH85" s="111"/>
      <c r="AI85" s="274"/>
      <c r="AJ85" s="274"/>
      <c r="AK85" s="303"/>
      <c r="AL85" s="322"/>
      <c r="AM85" s="322"/>
      <c r="AN85" s="143"/>
      <c r="AO85" s="346"/>
      <c r="AP85" s="355"/>
      <c r="AQ85" s="375"/>
      <c r="AR85" s="405"/>
      <c r="AS85" s="405"/>
      <c r="AT85" s="430"/>
      <c r="AU85" s="437"/>
      <c r="AV85" s="443"/>
      <c r="AW85" s="450" t="str">
        <f t="shared" si="1"/>
        <v/>
      </c>
      <c r="AX85" s="450"/>
      <c r="AY85" s="457"/>
      <c r="AZ85" s="464"/>
      <c r="BA85" s="47"/>
      <c r="BB85" s="47"/>
      <c r="BC85" s="47"/>
      <c r="BD85" s="478"/>
      <c r="BE85" s="47"/>
      <c r="BF85" s="492"/>
      <c r="BG85" s="464"/>
      <c r="BH85" s="464"/>
      <c r="BI85" s="464"/>
      <c r="BJ85" s="492"/>
      <c r="BK85" s="492"/>
      <c r="BL85" s="501"/>
      <c r="BM85" s="492"/>
      <c r="BN85" s="464"/>
      <c r="BO85" s="464"/>
      <c r="BP85" s="504"/>
      <c r="BQ85" s="510"/>
      <c r="BR85" s="510"/>
      <c r="BS85" s="510"/>
      <c r="BT85" s="516"/>
      <c r="BU85" s="516"/>
      <c r="BV85" s="516"/>
      <c r="BW85" s="510"/>
      <c r="BX85" s="510"/>
      <c r="BY85" s="510"/>
      <c r="BZ85" s="516" t="str">
        <f t="shared" si="3"/>
        <v/>
      </c>
      <c r="CA85" s="510"/>
      <c r="CB85" s="511"/>
      <c r="CC85" s="517" t="str">
        <f t="shared" si="2"/>
        <v/>
      </c>
    </row>
    <row r="86" spans="1:81" ht="21" hidden="1">
      <c r="A86" s="10"/>
      <c r="B86" s="22"/>
      <c r="C86" s="42"/>
      <c r="D86" s="59"/>
      <c r="E86" s="73"/>
      <c r="F86" s="81"/>
      <c r="G86" s="89"/>
      <c r="H86" s="89"/>
      <c r="I86" s="111"/>
      <c r="J86" s="111"/>
      <c r="K86" s="111"/>
      <c r="L86" s="111"/>
      <c r="M86" s="143"/>
      <c r="N86" s="157"/>
      <c r="O86" s="157"/>
      <c r="P86" s="157">
        <v>0</v>
      </c>
      <c r="Q86" s="157"/>
      <c r="R86" s="157"/>
      <c r="S86" s="157"/>
      <c r="T86" s="157"/>
      <c r="U86" s="157"/>
      <c r="V86" s="157"/>
      <c r="W86" s="157"/>
      <c r="X86" s="157"/>
      <c r="Y86" s="157"/>
      <c r="Z86" s="157"/>
      <c r="AA86" s="157"/>
      <c r="AB86" s="157"/>
      <c r="AC86" s="157"/>
      <c r="AD86" s="157"/>
      <c r="AE86" s="157"/>
      <c r="AF86" s="261"/>
      <c r="AG86" s="111"/>
      <c r="AH86" s="111"/>
      <c r="AI86" s="274"/>
      <c r="AJ86" s="274"/>
      <c r="AK86" s="303"/>
      <c r="AL86" s="322"/>
      <c r="AM86" s="322"/>
      <c r="AN86" s="143"/>
      <c r="AO86" s="346"/>
      <c r="AP86" s="355"/>
      <c r="AQ86" s="375"/>
      <c r="AR86" s="405"/>
      <c r="AS86" s="405"/>
      <c r="AT86" s="430"/>
      <c r="AU86" s="437"/>
      <c r="AV86" s="443"/>
      <c r="AW86" s="450" t="str">
        <f t="shared" si="1"/>
        <v/>
      </c>
      <c r="AX86" s="450"/>
      <c r="AY86" s="457"/>
      <c r="AZ86" s="464"/>
      <c r="BA86" s="47"/>
      <c r="BB86" s="47"/>
      <c r="BC86" s="47"/>
      <c r="BD86" s="478"/>
      <c r="BE86" s="47"/>
      <c r="BF86" s="492"/>
      <c r="BG86" s="464"/>
      <c r="BH86" s="464"/>
      <c r="BI86" s="464"/>
      <c r="BJ86" s="492"/>
      <c r="BK86" s="492"/>
      <c r="BL86" s="501"/>
      <c r="BM86" s="492"/>
      <c r="BN86" s="464"/>
      <c r="BO86" s="464"/>
      <c r="BP86" s="504"/>
      <c r="BQ86" s="510"/>
      <c r="BR86" s="510"/>
      <c r="BS86" s="510"/>
      <c r="BT86" s="516"/>
      <c r="BU86" s="516"/>
      <c r="BV86" s="516"/>
      <c r="BW86" s="510"/>
      <c r="BX86" s="510"/>
      <c r="BY86" s="510"/>
      <c r="BZ86" s="516" t="str">
        <f t="shared" si="3"/>
        <v/>
      </c>
      <c r="CA86" s="510"/>
      <c r="CB86" s="511"/>
      <c r="CC86" s="517" t="str">
        <f t="shared" si="2"/>
        <v/>
      </c>
    </row>
    <row r="87" spans="1:81" ht="37.5">
      <c r="A87" s="11" t="s">
        <v>6831</v>
      </c>
      <c r="B87" s="23" t="s">
        <v>6761</v>
      </c>
      <c r="C87" s="42">
        <v>6</v>
      </c>
      <c r="D87" s="58"/>
      <c r="E87" s="73"/>
      <c r="F87" s="81"/>
      <c r="G87" s="89"/>
      <c r="H87" s="89"/>
      <c r="I87" s="111"/>
      <c r="J87" s="111"/>
      <c r="K87" s="111"/>
      <c r="L87" s="111"/>
      <c r="M87" s="143"/>
      <c r="N87" s="157">
        <f t="shared" ref="N87:N150" si="4">O87+AE87</f>
        <v>0</v>
      </c>
      <c r="O87" s="157">
        <f t="shared" ref="O87:O150" si="5">P87+Q87+R87+AB87+AC87+AD87</f>
        <v>0</v>
      </c>
      <c r="P87" s="157">
        <v>0</v>
      </c>
      <c r="Q87" s="157">
        <v>0</v>
      </c>
      <c r="R87" s="157">
        <v>0</v>
      </c>
      <c r="S87" s="157"/>
      <c r="T87" s="157"/>
      <c r="U87" s="157"/>
      <c r="V87" s="157"/>
      <c r="W87" s="157"/>
      <c r="X87" s="157"/>
      <c r="Y87" s="157"/>
      <c r="Z87" s="157"/>
      <c r="AA87" s="157"/>
      <c r="AB87" s="157">
        <v>0</v>
      </c>
      <c r="AC87" s="157">
        <v>0</v>
      </c>
      <c r="AD87" s="157"/>
      <c r="AE87" s="157"/>
      <c r="AF87" s="261"/>
      <c r="AG87" s="111"/>
      <c r="AH87" s="111"/>
      <c r="AI87" s="274"/>
      <c r="AJ87" s="274"/>
      <c r="AK87" s="303"/>
      <c r="AL87" s="322"/>
      <c r="AM87" s="322"/>
      <c r="AN87" s="143"/>
      <c r="AO87" s="346"/>
      <c r="AP87" s="355"/>
      <c r="AQ87" s="375"/>
      <c r="AR87" s="405"/>
      <c r="AS87" s="405"/>
      <c r="AT87" s="430" t="str">
        <f t="shared" ref="AT87:AT150" si="6">IF(F87="","",IF(D87="","error",""))</f>
        <v/>
      </c>
      <c r="AU87" s="437" t="str">
        <f t="shared" ref="AU87:AU150" si="7">IF(F87="","",IF(E87="","error",""))</f>
        <v/>
      </c>
      <c r="AV87" s="443" t="str">
        <f t="shared" ref="AV87:AV150" si="8">IF(F87="","",IF(G87="","error",""))</f>
        <v/>
      </c>
      <c r="AW87" s="450" t="str">
        <f t="shared" si="1"/>
        <v/>
      </c>
      <c r="AX87" s="450" t="str">
        <f t="shared" ref="AX87:AX150" si="9">IF(F87="","",IF(I87="","error",""))</f>
        <v/>
      </c>
      <c r="AY87" s="457" t="str">
        <f t="shared" ref="AY87:AY150" si="10">IF(F87="","",IF(J87="","error",""))</f>
        <v/>
      </c>
      <c r="AZ87" s="464" t="str">
        <f t="shared" ref="AZ87:AZ150" si="11">IF(F87="","",IF(K87="","error",""))</f>
        <v/>
      </c>
      <c r="BA87" s="47" t="str">
        <f t="shared" ref="BA87:BA150" si="12">IF(F87="","",IF(L87="","error",""))</f>
        <v/>
      </c>
      <c r="BB87" s="47" t="str">
        <f t="shared" ref="BB87:BB150" si="13">IF(L87="⑨推奨事業メニュー例よりも更に効果があると判断する地方単独事業",IF(M87="","error",""),"")</f>
        <v/>
      </c>
      <c r="BC87" s="47" t="str">
        <f t="shared" ref="BC87:BC150" si="14">IF(L87&lt;&gt;"⑨推奨事業メニュー例よりも更に効果があると判断する地方単独事業",IF(M87&lt;&gt;"","error",""),"")</f>
        <v/>
      </c>
      <c r="BD87" s="479"/>
      <c r="BE87" s="47" t="str">
        <f>IF(F87="","",IF(AD87&gt;0,"","error"))</f>
        <v/>
      </c>
      <c r="BF87" s="492"/>
      <c r="BG87" s="464" t="str">
        <f t="shared" ref="BG87:BG150" si="15">IF(F87="","",IF(O87&gt;0,"","error"))</f>
        <v/>
      </c>
      <c r="BH87" s="464" t="str">
        <f>IF(F87="","",IF(N87=INT(N87),"","error"))</f>
        <v/>
      </c>
      <c r="BI87" s="464" t="str">
        <f t="shared" ref="BI87:BI150" si="16">IF(F87="","",IF(N87&gt;0,"","error"))</f>
        <v/>
      </c>
      <c r="BJ87" s="492"/>
      <c r="BK87" s="492"/>
      <c r="BL87" s="501"/>
      <c r="BM87" s="492"/>
      <c r="BN87" s="464" t="str">
        <f t="shared" ref="BN87:BN150" si="17">IF(F87="","",IF(AF87="","error",""))</f>
        <v/>
      </c>
      <c r="BO87" s="464" t="str">
        <f t="shared" ref="BO87:BO150" si="18">IF(F87="","",IF(OR(AG87="",AH87="",AI87=""),"error",""))</f>
        <v/>
      </c>
      <c r="BP87" s="504" t="str">
        <f>IF(F87="","",IF(AJ87&gt;0,"","error"))</f>
        <v/>
      </c>
      <c r="BQ87" s="510" t="str">
        <f>IF(F87="","",IF(AK87&gt;0,"","error"))</f>
        <v/>
      </c>
      <c r="BR87" s="510" t="str">
        <f>IF(F87="","",IF(OR(分岐管理シート!AK87&lt;1,分岐管理シート!AK87&gt;13),"error",""))</f>
        <v/>
      </c>
      <c r="BS87" s="510" t="str">
        <f>IF(F87="","",IF(VLOOKUP(AJ87,―!$AD$2:$AE$14,2,FALSE)&lt;=VLOOKUP(AK87,―!$AD$2:$AE$14,2,FALSE),"","error"))</f>
        <v/>
      </c>
      <c r="BT87" s="516"/>
      <c r="BU87" s="516"/>
      <c r="BV87" s="516"/>
      <c r="BW87" s="510" t="str">
        <f t="shared" ref="BW87:BW150" si="19">IF(F87="","",IF(AN87="","error",""))</f>
        <v/>
      </c>
      <c r="BX87" s="510" t="str">
        <f t="shared" ref="BX87:BX150" si="20">IF(F87="","",IF(OR(AL87="",AM87=""),"error",""))</f>
        <v/>
      </c>
      <c r="BY87" s="510" t="str">
        <f t="shared" ref="BY87:BY150" si="21">IF(F87="","",IF(AQ87&lt;&gt;"","","error"))</f>
        <v/>
      </c>
      <c r="BZ87" s="516" t="str">
        <f t="shared" ref="BZ87:BZ150" si="22">IF(AND(AI87&lt;&gt;"○",AK87="R6.4以降"),IF(AO87="","error",""),"")</f>
        <v/>
      </c>
      <c r="CA87" s="510" t="str">
        <f>分岐管理シート!BB87</f>
        <v/>
      </c>
      <c r="CB87" s="511" t="str">
        <f>IF(AND(F87="",OR(D87&lt;&gt;"",E87&lt;&gt;"",G87&lt;&gt;"",H87&lt;&gt;"",I87&lt;&gt;"",J87&lt;&gt;"",K87&lt;&gt;"",L87&lt;&gt;"",M87&lt;&gt;"",AD87&lt;&gt;"",AE87&lt;&gt;"",AF87&lt;&gt;"",AG87&lt;&gt;"",AH87&lt;&gt;"",AI87&lt;&gt;"",AJ87&lt;&gt;"",AK87&lt;&gt;"",AL87&lt;&gt;"",AM87&lt;&gt;"",AN87&lt;&gt;"",AO87&lt;&gt;"",AP87&lt;&gt;"",AQ87&lt;&gt;"")),"error","")</f>
        <v/>
      </c>
      <c r="CC87" s="517" t="str">
        <f t="shared" si="2"/>
        <v/>
      </c>
    </row>
    <row r="88" spans="1:81" ht="56.25">
      <c r="A88" s="11"/>
      <c r="B88" s="24" t="s">
        <v>3964</v>
      </c>
      <c r="C88" s="43">
        <v>7</v>
      </c>
      <c r="D88" s="60"/>
      <c r="E88" s="74"/>
      <c r="F88" s="82"/>
      <c r="G88" s="90"/>
      <c r="H88" s="90"/>
      <c r="I88" s="112"/>
      <c r="J88" s="112"/>
      <c r="K88" s="112"/>
      <c r="L88" s="112"/>
      <c r="M88" s="144"/>
      <c r="N88" s="158">
        <f t="shared" si="4"/>
        <v>0</v>
      </c>
      <c r="O88" s="158">
        <f t="shared" si="5"/>
        <v>0</v>
      </c>
      <c r="P88" s="158"/>
      <c r="Q88" s="158"/>
      <c r="R88" s="158"/>
      <c r="S88" s="158"/>
      <c r="T88" s="158"/>
      <c r="U88" s="158"/>
      <c r="V88" s="158"/>
      <c r="W88" s="158"/>
      <c r="X88" s="158"/>
      <c r="Y88" s="158"/>
      <c r="Z88" s="158"/>
      <c r="AA88" s="158"/>
      <c r="AB88" s="158">
        <v>0</v>
      </c>
      <c r="AC88" s="158">
        <v>0</v>
      </c>
      <c r="AD88" s="158">
        <v>0</v>
      </c>
      <c r="AE88" s="158">
        <v>0</v>
      </c>
      <c r="AF88" s="262"/>
      <c r="AG88" s="112"/>
      <c r="AH88" s="112"/>
      <c r="AI88" s="275"/>
      <c r="AJ88" s="275"/>
      <c r="AK88" s="304"/>
      <c r="AL88" s="323"/>
      <c r="AM88" s="323"/>
      <c r="AN88" s="144"/>
      <c r="AO88" s="347"/>
      <c r="AP88" s="356"/>
      <c r="AQ88" s="376"/>
      <c r="AR88" s="405"/>
      <c r="AS88" s="405"/>
      <c r="AT88" s="430" t="str">
        <f t="shared" si="6"/>
        <v/>
      </c>
      <c r="AU88" s="437" t="str">
        <f t="shared" si="7"/>
        <v/>
      </c>
      <c r="AV88" s="443" t="str">
        <f t="shared" si="8"/>
        <v/>
      </c>
      <c r="AW88" s="450" t="str">
        <f t="shared" si="1"/>
        <v/>
      </c>
      <c r="AX88" s="450" t="str">
        <f t="shared" si="9"/>
        <v/>
      </c>
      <c r="AY88" s="457" t="str">
        <f t="shared" si="10"/>
        <v/>
      </c>
      <c r="AZ88" s="464" t="str">
        <f t="shared" si="11"/>
        <v/>
      </c>
      <c r="BA88" s="47" t="str">
        <f t="shared" si="12"/>
        <v/>
      </c>
      <c r="BB88" s="47" t="str">
        <f t="shared" si="13"/>
        <v/>
      </c>
      <c r="BC88" s="47" t="str">
        <f t="shared" si="14"/>
        <v/>
      </c>
      <c r="BD88" s="480" t="str">
        <f>IF(F88="","",IF(OR(AND(E88="推奨事業",OR(Q88&gt;0,R88&gt;0)),AND(E88="低所得",P88&gt;0),AND(E88="推奨事業・低所得",OR(P88&lt;=0,AND(Q88&lt;=0,R88&lt;=0)))),"error",""))</f>
        <v/>
      </c>
      <c r="BE88" s="486"/>
      <c r="BF88" s="492"/>
      <c r="BG88" s="464" t="str">
        <f t="shared" si="15"/>
        <v/>
      </c>
      <c r="BH88" s="464" t="str">
        <f>IF(F88="","",IF(N88=INT(N88),"","error"))</f>
        <v/>
      </c>
      <c r="BI88" s="464" t="str">
        <f t="shared" si="16"/>
        <v/>
      </c>
      <c r="BJ88" s="492"/>
      <c r="BK88" s="492"/>
      <c r="BL88" s="501"/>
      <c r="BM88" s="492"/>
      <c r="BN88" s="464" t="str">
        <f t="shared" si="17"/>
        <v/>
      </c>
      <c r="BO88" s="464" t="str">
        <f t="shared" si="18"/>
        <v/>
      </c>
      <c r="BP88" s="504" t="str">
        <f>IF(F88="","",IF(AJ88&gt;0,"","error"))</f>
        <v/>
      </c>
      <c r="BQ88" s="510" t="str">
        <f>IF(F88="","",IF(AK88&gt;0,"","error"))</f>
        <v/>
      </c>
      <c r="BR88" s="510" t="str">
        <f>IF(F88="","",IF(OR(分岐管理シート!AK88&lt;1,分岐管理シート!AK88&gt;13),"error",""))</f>
        <v/>
      </c>
      <c r="BS88" s="510" t="str">
        <f>IF(F88="","",IF(VLOOKUP(AJ88,―!$AD$2:$AE$14,2,FALSE)&lt;=VLOOKUP(AK88,―!$AD$2:$AE$14,2,FALSE),"","error"))</f>
        <v/>
      </c>
      <c r="BT88" s="516"/>
      <c r="BU88" s="516"/>
      <c r="BV88" s="516"/>
      <c r="BW88" s="510" t="str">
        <f t="shared" si="19"/>
        <v/>
      </c>
      <c r="BX88" s="510" t="str">
        <f t="shared" si="20"/>
        <v/>
      </c>
      <c r="BY88" s="510" t="str">
        <f t="shared" si="21"/>
        <v/>
      </c>
      <c r="BZ88" s="516" t="str">
        <f t="shared" si="22"/>
        <v/>
      </c>
      <c r="CA88" s="510" t="str">
        <f>分岐管理シート!BB88</f>
        <v/>
      </c>
      <c r="CB88" s="511" t="str">
        <f>IF(AND(F88="",OR(D88&lt;&gt;"",E88&lt;&gt;"",G88&lt;&gt;"",H88&lt;&gt;"",I88&lt;&gt;"",J88&lt;&gt;"",K88&lt;&gt;"",L88&lt;&gt;"",M88&lt;&gt;"",P88&lt;&gt;"",Q88&lt;&gt;"",R88&lt;&gt;"",AF88&lt;&gt;"",AG88&lt;&gt;"",AH88&lt;&gt;"",AI88&lt;&gt;"",AJ88&lt;&gt;"",AK88&lt;&gt;"",AL88&lt;&gt;"",AM88&lt;&gt;"",AN88&lt;&gt;"",AO88&lt;&gt;"",AP88&lt;&gt;"",AQ88&lt;&gt;"")),"error","")</f>
        <v/>
      </c>
      <c r="CC88" s="517" t="str">
        <f t="shared" si="2"/>
        <v/>
      </c>
    </row>
    <row r="89" spans="1:81" ht="57">
      <c r="A89" s="12"/>
      <c r="B89" s="25" t="s">
        <v>2986</v>
      </c>
      <c r="C89" s="44">
        <v>8</v>
      </c>
      <c r="D89" s="61"/>
      <c r="E89" s="75"/>
      <c r="F89" s="83"/>
      <c r="G89" s="91"/>
      <c r="H89" s="91"/>
      <c r="I89" s="113"/>
      <c r="J89" s="113"/>
      <c r="K89" s="113"/>
      <c r="L89" s="113"/>
      <c r="M89" s="145"/>
      <c r="N89" s="159">
        <f t="shared" si="4"/>
        <v>0</v>
      </c>
      <c r="O89" s="159">
        <f t="shared" si="5"/>
        <v>0</v>
      </c>
      <c r="P89" s="159">
        <v>0</v>
      </c>
      <c r="Q89" s="159">
        <v>0</v>
      </c>
      <c r="R89" s="159">
        <v>0</v>
      </c>
      <c r="S89" s="159"/>
      <c r="T89" s="159"/>
      <c r="U89" s="159"/>
      <c r="V89" s="159"/>
      <c r="W89" s="159"/>
      <c r="X89" s="159"/>
      <c r="Y89" s="159"/>
      <c r="Z89" s="159"/>
      <c r="AA89" s="159"/>
      <c r="AB89" s="159"/>
      <c r="AC89" s="159"/>
      <c r="AD89" s="159">
        <v>0</v>
      </c>
      <c r="AE89" s="159">
        <v>0</v>
      </c>
      <c r="AF89" s="263"/>
      <c r="AG89" s="113"/>
      <c r="AH89" s="113"/>
      <c r="AI89" s="276"/>
      <c r="AJ89" s="276"/>
      <c r="AK89" s="305"/>
      <c r="AL89" s="113"/>
      <c r="AM89" s="145"/>
      <c r="AN89" s="113"/>
      <c r="AO89" s="348"/>
      <c r="AP89" s="357"/>
      <c r="AQ89" s="377"/>
      <c r="AR89" s="405"/>
      <c r="AS89" s="405"/>
      <c r="AT89" s="430" t="str">
        <f t="shared" si="6"/>
        <v/>
      </c>
      <c r="AU89" s="437" t="str">
        <f t="shared" si="7"/>
        <v/>
      </c>
      <c r="AV89" s="443" t="str">
        <f t="shared" si="8"/>
        <v/>
      </c>
      <c r="AW89" s="450" t="str">
        <f t="shared" si="1"/>
        <v/>
      </c>
      <c r="AX89" s="450" t="str">
        <f t="shared" si="9"/>
        <v/>
      </c>
      <c r="AY89" s="457" t="str">
        <f t="shared" si="10"/>
        <v/>
      </c>
      <c r="AZ89" s="464" t="str">
        <f t="shared" si="11"/>
        <v/>
      </c>
      <c r="BA89" s="47" t="str">
        <f t="shared" si="12"/>
        <v/>
      </c>
      <c r="BB89" s="47" t="str">
        <f t="shared" si="13"/>
        <v/>
      </c>
      <c r="BC89" s="47" t="str">
        <f t="shared" si="14"/>
        <v/>
      </c>
      <c r="BD89" s="481"/>
      <c r="BE89" s="47" t="str">
        <f>IF(F89="","",IF(OR(AB89&gt;0,AC89&gt;0),"","error"))</f>
        <v/>
      </c>
      <c r="BF89" s="492"/>
      <c r="BG89" s="464" t="str">
        <f t="shared" si="15"/>
        <v/>
      </c>
      <c r="BH89" s="464" t="str">
        <f>IF(F89="","",IF(N89=INT(N89),"","error"))</f>
        <v/>
      </c>
      <c r="BI89" s="464" t="str">
        <f t="shared" si="16"/>
        <v/>
      </c>
      <c r="BJ89" s="492"/>
      <c r="BK89" s="492"/>
      <c r="BL89" s="492"/>
      <c r="BM89" s="492"/>
      <c r="BN89" s="464" t="str">
        <f t="shared" si="17"/>
        <v/>
      </c>
      <c r="BO89" s="464" t="str">
        <f t="shared" si="18"/>
        <v/>
      </c>
      <c r="BP89" s="504" t="str">
        <f>IF(F89="","",IF(AJ89&gt;0,"","error"))</f>
        <v/>
      </c>
      <c r="BQ89" s="510" t="str">
        <f>IF(F89="","",IF(AK89&gt;0,"","error"))</f>
        <v/>
      </c>
      <c r="BR89" s="510" t="str">
        <f>IF(F89="","",IF(OR(分岐管理シート!AK89&lt;1,分岐管理シート!AK89&gt;13),"error",""))</f>
        <v/>
      </c>
      <c r="BS89" s="510" t="str">
        <f>IF(F89="","",IF(VLOOKUP(AJ89,―!$AD$2:$AE$14,2,FALSE)&lt;=VLOOKUP(AK89,―!$AD$2:$AE$14,2,FALSE),"","error"))</f>
        <v/>
      </c>
      <c r="BT89" s="516"/>
      <c r="BU89" s="516"/>
      <c r="BV89" s="516"/>
      <c r="BW89" s="510" t="str">
        <f t="shared" si="19"/>
        <v/>
      </c>
      <c r="BX89" s="510" t="str">
        <f t="shared" si="20"/>
        <v/>
      </c>
      <c r="BY89" s="510" t="str">
        <f t="shared" si="21"/>
        <v/>
      </c>
      <c r="BZ89" s="516" t="str">
        <f t="shared" si="22"/>
        <v/>
      </c>
      <c r="CA89" s="510" t="str">
        <f>分岐管理シート!BB89</f>
        <v/>
      </c>
      <c r="CB89" s="511" t="str">
        <f>IF(AND(F89="",OR(D89&lt;&gt;"",E89&lt;&gt;"",G89&lt;&gt;"",H89&lt;&gt;"",I89&lt;&gt;"",J89&lt;&gt;"",K89&lt;&gt;"",L89&lt;&gt;"",M89&lt;&gt;"",AB89&lt;&gt;"",AC89&lt;&gt;"",AF89&lt;&gt;"",AG89&lt;&gt;"",AH89&lt;&gt;"",AI89&lt;&gt;"",AJ89&lt;&gt;"",AK89&lt;&gt;"",AL89&lt;&gt;"",AM89&lt;&gt;"",AN89&lt;&gt;"",AO89&lt;&gt;"",AP89&lt;&gt;"",AQ89&lt;&gt;"")),"error","")</f>
        <v/>
      </c>
      <c r="CC89" s="517" t="str">
        <f t="shared" si="2"/>
        <v/>
      </c>
    </row>
    <row r="90" spans="1:81" ht="94.5">
      <c r="A90" s="13" t="s">
        <v>1836</v>
      </c>
      <c r="B90" s="26" t="s">
        <v>7495</v>
      </c>
      <c r="C90" s="45">
        <v>9</v>
      </c>
      <c r="D90" s="62"/>
      <c r="E90" s="76"/>
      <c r="F90" s="84"/>
      <c r="G90" s="92"/>
      <c r="H90" s="92"/>
      <c r="I90" s="114"/>
      <c r="J90" s="114"/>
      <c r="K90" s="114"/>
      <c r="L90" s="114"/>
      <c r="M90" s="146"/>
      <c r="N90" s="160">
        <f t="shared" si="4"/>
        <v>0</v>
      </c>
      <c r="O90" s="166">
        <f t="shared" si="5"/>
        <v>0</v>
      </c>
      <c r="P90" s="178"/>
      <c r="Q90" s="191">
        <v>0</v>
      </c>
      <c r="R90" s="191">
        <v>0</v>
      </c>
      <c r="S90" s="191"/>
      <c r="T90" s="191"/>
      <c r="U90" s="191"/>
      <c r="V90" s="191"/>
      <c r="W90" s="191"/>
      <c r="X90" s="191"/>
      <c r="Y90" s="191"/>
      <c r="Z90" s="191"/>
      <c r="AA90" s="191"/>
      <c r="AB90" s="191"/>
      <c r="AC90" s="191"/>
      <c r="AD90" s="191">
        <v>0</v>
      </c>
      <c r="AE90" s="191"/>
      <c r="AF90" s="146"/>
      <c r="AG90" s="114"/>
      <c r="AH90" s="114"/>
      <c r="AI90" s="277"/>
      <c r="AJ90" s="277"/>
      <c r="AK90" s="306"/>
      <c r="AL90" s="324"/>
      <c r="AM90" s="324"/>
      <c r="AN90" s="146"/>
      <c r="AO90" s="349"/>
      <c r="AP90" s="358"/>
      <c r="AQ90" s="378"/>
      <c r="AR90" s="406"/>
      <c r="AS90" s="406"/>
      <c r="AT90" s="431" t="str">
        <f t="shared" si="6"/>
        <v/>
      </c>
      <c r="AU90" s="438" t="str">
        <f t="shared" si="7"/>
        <v/>
      </c>
      <c r="AV90" s="444" t="str">
        <f t="shared" si="8"/>
        <v/>
      </c>
      <c r="AW90" s="451" t="str">
        <f t="shared" si="1"/>
        <v/>
      </c>
      <c r="AX90" s="451" t="str">
        <f t="shared" si="9"/>
        <v/>
      </c>
      <c r="AY90" s="458" t="str">
        <f t="shared" si="10"/>
        <v/>
      </c>
      <c r="AZ90" s="465" t="str">
        <f t="shared" si="11"/>
        <v/>
      </c>
      <c r="BA90" s="472" t="str">
        <f t="shared" si="12"/>
        <v/>
      </c>
      <c r="BB90" s="472" t="str">
        <f t="shared" si="13"/>
        <v/>
      </c>
      <c r="BC90" s="472" t="str">
        <f t="shared" si="14"/>
        <v/>
      </c>
      <c r="BD90" s="482" t="str">
        <f>IF(F90="","",IF(OR(AND(E90="推奨事業",OR(AB90&gt;0,AC90&gt;0)),AND(E90="一体支援",P90&gt;0),AND(E90="推奨事業・一体支援",OR(P90&lt;=0,AND(AB90&lt;=0,AC90&lt;=0)))),"error",""))</f>
        <v/>
      </c>
      <c r="BE90" s="487"/>
      <c r="BF90" s="493"/>
      <c r="BG90" s="465" t="str">
        <f t="shared" si="15"/>
        <v/>
      </c>
      <c r="BH90" s="465" t="str">
        <f>IF(F90="","",IF(N90=INT(N90),"","error"))</f>
        <v/>
      </c>
      <c r="BI90" s="465" t="str">
        <f t="shared" si="16"/>
        <v/>
      </c>
      <c r="BJ90" s="499" t="str">
        <f>IF(F90="","",IF(OR(AND(D90="R5_補正",E90="推奨事業"),AND(D90="R5_予備",E90="一体支援"),AND(D90="R5_補正・予備",E90="推奨事業・一体支援")),"","error"))</f>
        <v/>
      </c>
      <c r="BK90" s="493"/>
      <c r="BL90" s="493"/>
      <c r="BM90" s="493"/>
      <c r="BN90" s="465" t="str">
        <f t="shared" si="17"/>
        <v/>
      </c>
      <c r="BO90" s="465" t="str">
        <f t="shared" si="18"/>
        <v/>
      </c>
      <c r="BP90" s="505" t="str">
        <f>IF(F90="","",IF(AJ90&gt;0,"","error"))</f>
        <v/>
      </c>
      <c r="BQ90" s="510" t="str">
        <f>IF(F90="","",IF(AK90&gt;0,"","error"))</f>
        <v/>
      </c>
      <c r="BR90" s="510" t="str">
        <f>IF(F90="","",IF(OR(分岐管理シート!AK90&lt;1,分岐管理シート!AK90&gt;13),"error",""))</f>
        <v/>
      </c>
      <c r="BS90" s="510" t="str">
        <f>IF(F90="","",IF(VLOOKUP(AJ90,―!$AD$2:$AE$14,2,FALSE)&lt;=VLOOKUP(AK90,―!$AD$2:$AE$14,2,FALSE),"","error"))</f>
        <v/>
      </c>
      <c r="BT90" s="516"/>
      <c r="BU90" s="516"/>
      <c r="BV90" s="516"/>
      <c r="BW90" s="510" t="str">
        <f t="shared" si="19"/>
        <v/>
      </c>
      <c r="BX90" s="510" t="str">
        <f t="shared" si="20"/>
        <v/>
      </c>
      <c r="BY90" s="510" t="str">
        <f t="shared" si="21"/>
        <v/>
      </c>
      <c r="BZ90" s="516" t="str">
        <f t="shared" si="22"/>
        <v/>
      </c>
      <c r="CA90" s="510" t="str">
        <f>分岐管理シート!BB90</f>
        <v/>
      </c>
      <c r="CB90" s="511" t="str">
        <f>IF(AND(F90="",OR(D90&lt;&gt;"",E90&lt;&gt;"",G90&lt;&gt;"",H90&lt;&gt;"",I90&lt;&gt;"",J90&lt;&gt;"",K90&lt;&gt;"",L90&lt;&gt;"",M90&lt;&gt;"",P90&lt;&gt;"",AB90&lt;&gt;"",AC90&lt;&gt;"",AE90&lt;&gt;"",AF90&lt;&gt;"",AG90&lt;&gt;"",AH90&lt;&gt;"",AI90&lt;&gt;"",AJ90&lt;&gt;"",AK90&lt;&gt;"",AL90&lt;&gt;"",AM90&lt;&gt;"",AN90&lt;&gt;"",AO90&lt;&gt;"",AP90&lt;&gt;"",AQ90&lt;&gt;"")),"error","")</f>
        <v/>
      </c>
      <c r="CC90" s="517" t="str">
        <f t="shared" si="2"/>
        <v/>
      </c>
    </row>
    <row r="91" spans="1:81" ht="258.75">
      <c r="A91" s="7"/>
      <c r="B91" s="16"/>
      <c r="C91" s="46">
        <v>10</v>
      </c>
      <c r="D91" s="63" t="s">
        <v>6597</v>
      </c>
      <c r="E91" s="63" t="s">
        <v>7486</v>
      </c>
      <c r="F91" s="63" t="s">
        <v>7350</v>
      </c>
      <c r="G91" s="93" t="s">
        <v>7350</v>
      </c>
      <c r="H91" s="93" t="s">
        <v>7350</v>
      </c>
      <c r="I91" s="115" t="s">
        <v>6211</v>
      </c>
      <c r="J91" s="115" t="s">
        <v>2751</v>
      </c>
      <c r="K91" s="115" t="s">
        <v>7350</v>
      </c>
      <c r="L91" s="115" t="s">
        <v>7502</v>
      </c>
      <c r="M91" s="147"/>
      <c r="N91" s="161">
        <f t="shared" si="4"/>
        <v>26326</v>
      </c>
      <c r="O91" s="167">
        <f t="shared" si="5"/>
        <v>26326</v>
      </c>
      <c r="P91" s="179">
        <v>26326</v>
      </c>
      <c r="Q91" s="192"/>
      <c r="R91" s="192"/>
      <c r="S91" s="192"/>
      <c r="T91" s="192"/>
      <c r="U91" s="192"/>
      <c r="V91" s="192"/>
      <c r="W91" s="192"/>
      <c r="X91" s="192"/>
      <c r="Y91" s="192"/>
      <c r="Z91" s="192"/>
      <c r="AA91" s="192"/>
      <c r="AB91" s="192"/>
      <c r="AC91" s="192"/>
      <c r="AD91" s="192"/>
      <c r="AE91" s="192">
        <v>0</v>
      </c>
      <c r="AF91" s="147" t="s">
        <v>5356</v>
      </c>
      <c r="AG91" s="115" t="s">
        <v>5093</v>
      </c>
      <c r="AH91" s="115" t="s">
        <v>7350</v>
      </c>
      <c r="AI91" s="93" t="s">
        <v>5093</v>
      </c>
      <c r="AJ91" s="93" t="s">
        <v>7369</v>
      </c>
      <c r="AK91" s="307" t="s">
        <v>7371</v>
      </c>
      <c r="AL91" s="325" t="s">
        <v>7512</v>
      </c>
      <c r="AM91" s="325" t="s">
        <v>7508</v>
      </c>
      <c r="AN91" s="147" t="s">
        <v>4681</v>
      </c>
      <c r="AO91" s="350"/>
      <c r="AP91" s="359"/>
      <c r="AQ91" s="379" t="s">
        <v>6667</v>
      </c>
      <c r="AR91" s="405"/>
      <c r="AS91" s="405"/>
      <c r="AT91" s="430" t="str">
        <f t="shared" si="6"/>
        <v/>
      </c>
      <c r="AU91" s="437" t="str">
        <f t="shared" si="7"/>
        <v/>
      </c>
      <c r="AV91" s="443" t="str">
        <f t="shared" si="8"/>
        <v/>
      </c>
      <c r="AW91" s="450" t="str">
        <f t="shared" si="1"/>
        <v/>
      </c>
      <c r="AX91" s="450" t="str">
        <f t="shared" si="9"/>
        <v/>
      </c>
      <c r="AY91" s="457" t="str">
        <f t="shared" si="10"/>
        <v/>
      </c>
      <c r="AZ91" s="466" t="str">
        <f t="shared" si="11"/>
        <v/>
      </c>
      <c r="BA91" s="46" t="str">
        <f t="shared" si="12"/>
        <v/>
      </c>
      <c r="BB91" s="46" t="str">
        <f t="shared" si="13"/>
        <v/>
      </c>
      <c r="BC91" s="46" t="str">
        <f t="shared" si="14"/>
        <v/>
      </c>
      <c r="BD91" s="46" t="str">
        <f t="shared" ref="BD91:BD154" si="23">IF(F91="","",IF(P91&gt;0,"","error"))</f>
        <v/>
      </c>
      <c r="BE91" s="485"/>
      <c r="BF91" s="494"/>
      <c r="BG91" s="466" t="str">
        <f t="shared" si="15"/>
        <v/>
      </c>
      <c r="BH91" s="466" t="str">
        <f t="shared" ref="BH91:BH154" si="24">IF(F91="","",IF(O91=INT(O91),"","error"))</f>
        <v/>
      </c>
      <c r="BI91" s="466" t="str">
        <f t="shared" si="16"/>
        <v/>
      </c>
      <c r="BJ91" s="494"/>
      <c r="BK91" s="494"/>
      <c r="BL91" s="494"/>
      <c r="BM91" s="494"/>
      <c r="BN91" s="466" t="str">
        <f t="shared" si="17"/>
        <v/>
      </c>
      <c r="BO91" s="466" t="str">
        <f t="shared" si="18"/>
        <v/>
      </c>
      <c r="BP91" s="506" t="str">
        <f t="shared" ref="BP91:BP154" si="25">IF(F91="","",IF(AJ91&lt;&gt;"","","error"))</f>
        <v/>
      </c>
      <c r="BQ91" s="510" t="str">
        <f t="shared" ref="BQ91:BQ154" si="26">IF(F91="","",IF(AK91&lt;&gt;"","","error"))</f>
        <v/>
      </c>
      <c r="BR91" s="510" t="str">
        <f>IF(F91="","",IF(OR(分岐管理シート!AK91&lt;1,分岐管理シート!AK91&gt;13),"error",""))</f>
        <v/>
      </c>
      <c r="BS91" s="510" t="str">
        <f>IF(F91="","",IF(VLOOKUP(AJ91,―!$AD$2:$AE$14,2,FALSE)&lt;=VLOOKUP(AK91,―!$AD$2:$AE$14,2,FALSE),"","error"))</f>
        <v/>
      </c>
      <c r="BT91" s="516"/>
      <c r="BU91" s="516"/>
      <c r="BV91" s="516"/>
      <c r="BW91" s="510" t="str">
        <f t="shared" si="19"/>
        <v/>
      </c>
      <c r="BX91" s="510" t="str">
        <f t="shared" si="20"/>
        <v/>
      </c>
      <c r="BY91" s="510" t="str">
        <f t="shared" si="21"/>
        <v/>
      </c>
      <c r="BZ91" s="516" t="str">
        <f t="shared" si="22"/>
        <v/>
      </c>
      <c r="CA91" s="510" t="str">
        <f>分岐管理シート!BB91</f>
        <v/>
      </c>
      <c r="CB91" s="511" t="str">
        <f t="shared" ref="CB91:CB154" si="27">IF(AND(F91="",OR(D91&lt;&gt;"",E91&lt;&gt;"",G91&lt;&gt;"",H91&lt;&gt;"",I91&lt;&gt;"",J91&lt;&gt;"",K91&lt;&gt;"",L91&lt;&gt;"",M91&lt;&gt;"",P91&lt;&gt;"",AE91&lt;&gt;"",AF91&lt;&gt;"",AG91&lt;&gt;"",AH91&lt;&gt;"",AI91&lt;&gt;"",AJ91&lt;&gt;"",AK91&lt;&gt;"",AL91&lt;&gt;"",AM91&lt;&gt;"",AN91&lt;&gt;"",AO91&lt;&gt;"",AP91&lt;&gt;"",AQ91&lt;&gt;"")),"error","")</f>
        <v/>
      </c>
      <c r="CC91" s="517" t="str">
        <f t="shared" si="2"/>
        <v/>
      </c>
    </row>
    <row r="92" spans="1:81" ht="189.75">
      <c r="A92" s="7"/>
      <c r="B92" s="16"/>
      <c r="C92" s="47">
        <v>11</v>
      </c>
      <c r="D92" s="63" t="s">
        <v>6597</v>
      </c>
      <c r="E92" s="63" t="s">
        <v>7486</v>
      </c>
      <c r="F92" s="63" t="s">
        <v>7350</v>
      </c>
      <c r="G92" s="93" t="s">
        <v>7350</v>
      </c>
      <c r="H92" s="93" t="s">
        <v>7350</v>
      </c>
      <c r="I92" s="115" t="s">
        <v>6320</v>
      </c>
      <c r="J92" s="115" t="s">
        <v>2751</v>
      </c>
      <c r="K92" s="115" t="s">
        <v>7350</v>
      </c>
      <c r="L92" s="115" t="s">
        <v>7485</v>
      </c>
      <c r="M92" s="147"/>
      <c r="N92" s="161">
        <f t="shared" si="4"/>
        <v>7727</v>
      </c>
      <c r="O92" s="167">
        <f t="shared" si="5"/>
        <v>7727</v>
      </c>
      <c r="P92" s="179">
        <v>7727</v>
      </c>
      <c r="Q92" s="192"/>
      <c r="R92" s="192"/>
      <c r="S92" s="192"/>
      <c r="T92" s="192"/>
      <c r="U92" s="192"/>
      <c r="V92" s="192"/>
      <c r="W92" s="192"/>
      <c r="X92" s="192"/>
      <c r="Y92" s="192"/>
      <c r="Z92" s="192"/>
      <c r="AA92" s="192"/>
      <c r="AB92" s="192"/>
      <c r="AC92" s="192"/>
      <c r="AD92" s="192"/>
      <c r="AE92" s="192">
        <v>0</v>
      </c>
      <c r="AF92" s="147" t="s">
        <v>7513</v>
      </c>
      <c r="AG92" s="115" t="s">
        <v>5093</v>
      </c>
      <c r="AH92" s="115" t="s">
        <v>7350</v>
      </c>
      <c r="AI92" s="93" t="s">
        <v>5093</v>
      </c>
      <c r="AJ92" s="93" t="s">
        <v>7366</v>
      </c>
      <c r="AK92" s="307" t="s">
        <v>7371</v>
      </c>
      <c r="AL92" s="325" t="s">
        <v>2199</v>
      </c>
      <c r="AM92" s="325" t="s">
        <v>7508</v>
      </c>
      <c r="AN92" s="147" t="s">
        <v>651</v>
      </c>
      <c r="AO92" s="350"/>
      <c r="AP92" s="359"/>
      <c r="AQ92" s="379" t="s">
        <v>3696</v>
      </c>
      <c r="AR92" s="405"/>
      <c r="AS92" s="405"/>
      <c r="AT92" s="430" t="str">
        <f t="shared" si="6"/>
        <v/>
      </c>
      <c r="AU92" s="437" t="str">
        <f t="shared" si="7"/>
        <v/>
      </c>
      <c r="AV92" s="443" t="str">
        <f t="shared" si="8"/>
        <v/>
      </c>
      <c r="AW92" s="450" t="str">
        <f t="shared" si="1"/>
        <v/>
      </c>
      <c r="AX92" s="450" t="str">
        <f t="shared" si="9"/>
        <v/>
      </c>
      <c r="AY92" s="457" t="str">
        <f t="shared" si="10"/>
        <v/>
      </c>
      <c r="AZ92" s="464" t="str">
        <f t="shared" si="11"/>
        <v/>
      </c>
      <c r="BA92" s="47" t="str">
        <f t="shared" si="12"/>
        <v/>
      </c>
      <c r="BB92" s="47" t="str">
        <f t="shared" si="13"/>
        <v/>
      </c>
      <c r="BC92" s="47" t="str">
        <f t="shared" si="14"/>
        <v/>
      </c>
      <c r="BD92" s="47" t="str">
        <f t="shared" si="23"/>
        <v/>
      </c>
      <c r="BE92" s="486"/>
      <c r="BF92" s="492"/>
      <c r="BG92" s="464" t="str">
        <f t="shared" si="15"/>
        <v/>
      </c>
      <c r="BH92" s="464" t="str">
        <f t="shared" si="24"/>
        <v/>
      </c>
      <c r="BI92" s="464" t="str">
        <f t="shared" si="16"/>
        <v/>
      </c>
      <c r="BJ92" s="492"/>
      <c r="BK92" s="492"/>
      <c r="BL92" s="492"/>
      <c r="BM92" s="492"/>
      <c r="BN92" s="464" t="str">
        <f t="shared" si="17"/>
        <v/>
      </c>
      <c r="BO92" s="464" t="str">
        <f t="shared" si="18"/>
        <v/>
      </c>
      <c r="BP92" s="504" t="str">
        <f t="shared" si="25"/>
        <v/>
      </c>
      <c r="BQ92" s="510" t="str">
        <f t="shared" si="26"/>
        <v/>
      </c>
      <c r="BR92" s="510" t="str">
        <f>IF(F92="","",IF(OR(分岐管理シート!AK92&lt;1,分岐管理シート!AK92&gt;13),"error",""))</f>
        <v/>
      </c>
      <c r="BS92" s="510" t="str">
        <f>IF(F92="","",IF(VLOOKUP(AJ92,―!$AD$2:$AE$14,2,FALSE)&lt;=VLOOKUP(AK92,―!$AD$2:$AE$14,2,FALSE),"","error"))</f>
        <v/>
      </c>
      <c r="BT92" s="516"/>
      <c r="BU92" s="516"/>
      <c r="BV92" s="516"/>
      <c r="BW92" s="510" t="str">
        <f t="shared" si="19"/>
        <v/>
      </c>
      <c r="BX92" s="510" t="str">
        <f t="shared" si="20"/>
        <v/>
      </c>
      <c r="BY92" s="510" t="str">
        <f t="shared" si="21"/>
        <v/>
      </c>
      <c r="BZ92" s="516" t="str">
        <f t="shared" si="22"/>
        <v/>
      </c>
      <c r="CA92" s="510" t="str">
        <f>分岐管理シート!BB92</f>
        <v/>
      </c>
      <c r="CB92" s="511" t="str">
        <f t="shared" si="27"/>
        <v/>
      </c>
      <c r="CC92" s="517" t="str">
        <f t="shared" si="2"/>
        <v/>
      </c>
    </row>
    <row r="93" spans="1:81" ht="155.25">
      <c r="A93" s="7"/>
      <c r="B93" s="16"/>
      <c r="C93" s="46">
        <v>12</v>
      </c>
      <c r="D93" s="63" t="s">
        <v>6597</v>
      </c>
      <c r="E93" s="63" t="s">
        <v>7486</v>
      </c>
      <c r="F93" s="63" t="s">
        <v>7350</v>
      </c>
      <c r="G93" s="93" t="s">
        <v>7350</v>
      </c>
      <c r="H93" s="93" t="s">
        <v>7350</v>
      </c>
      <c r="I93" s="115" t="s">
        <v>7503</v>
      </c>
      <c r="J93" s="115" t="s">
        <v>2751</v>
      </c>
      <c r="K93" s="115" t="s">
        <v>7350</v>
      </c>
      <c r="L93" s="115" t="s">
        <v>7485</v>
      </c>
      <c r="M93" s="147"/>
      <c r="N93" s="161">
        <f t="shared" si="4"/>
        <v>10000</v>
      </c>
      <c r="O93" s="167">
        <f t="shared" si="5"/>
        <v>10000</v>
      </c>
      <c r="P93" s="179">
        <v>10000</v>
      </c>
      <c r="Q93" s="192"/>
      <c r="R93" s="192"/>
      <c r="S93" s="192"/>
      <c r="T93" s="192"/>
      <c r="U93" s="192"/>
      <c r="V93" s="192"/>
      <c r="W93" s="192"/>
      <c r="X93" s="192"/>
      <c r="Y93" s="192"/>
      <c r="Z93" s="192"/>
      <c r="AA93" s="192"/>
      <c r="AB93" s="192"/>
      <c r="AC93" s="192"/>
      <c r="AD93" s="192"/>
      <c r="AE93" s="192">
        <v>0</v>
      </c>
      <c r="AF93" s="147" t="s">
        <v>3860</v>
      </c>
      <c r="AG93" s="115" t="s">
        <v>5093</v>
      </c>
      <c r="AH93" s="115" t="s">
        <v>5093</v>
      </c>
      <c r="AI93" s="93" t="s">
        <v>5093</v>
      </c>
      <c r="AJ93" s="93" t="s">
        <v>7366</v>
      </c>
      <c r="AK93" s="307" t="s">
        <v>7286</v>
      </c>
      <c r="AL93" s="325" t="s">
        <v>4159</v>
      </c>
      <c r="AM93" s="325" t="s">
        <v>7508</v>
      </c>
      <c r="AN93" s="147" t="s">
        <v>4681</v>
      </c>
      <c r="AO93" s="350"/>
      <c r="AP93" s="359"/>
      <c r="AQ93" s="379" t="s">
        <v>3696</v>
      </c>
      <c r="AR93" s="405"/>
      <c r="AS93" s="405"/>
      <c r="AT93" s="430" t="str">
        <f t="shared" si="6"/>
        <v/>
      </c>
      <c r="AU93" s="437" t="str">
        <f t="shared" si="7"/>
        <v/>
      </c>
      <c r="AV93" s="443" t="str">
        <f t="shared" si="8"/>
        <v/>
      </c>
      <c r="AW93" s="450" t="str">
        <f t="shared" si="1"/>
        <v/>
      </c>
      <c r="AX93" s="450" t="str">
        <f t="shared" si="9"/>
        <v/>
      </c>
      <c r="AY93" s="457" t="str">
        <f t="shared" si="10"/>
        <v/>
      </c>
      <c r="AZ93" s="464" t="str">
        <f t="shared" si="11"/>
        <v/>
      </c>
      <c r="BA93" s="47" t="str">
        <f t="shared" si="12"/>
        <v/>
      </c>
      <c r="BB93" s="47" t="str">
        <f t="shared" si="13"/>
        <v/>
      </c>
      <c r="BC93" s="47" t="str">
        <f t="shared" si="14"/>
        <v/>
      </c>
      <c r="BD93" s="47" t="str">
        <f t="shared" si="23"/>
        <v/>
      </c>
      <c r="BE93" s="486"/>
      <c r="BF93" s="492"/>
      <c r="BG93" s="464" t="str">
        <f t="shared" si="15"/>
        <v/>
      </c>
      <c r="BH93" s="464" t="str">
        <f t="shared" si="24"/>
        <v/>
      </c>
      <c r="BI93" s="464" t="str">
        <f t="shared" si="16"/>
        <v/>
      </c>
      <c r="BJ93" s="492"/>
      <c r="BK93" s="492"/>
      <c r="BL93" s="492"/>
      <c r="BM93" s="492"/>
      <c r="BN93" s="464" t="str">
        <f t="shared" si="17"/>
        <v/>
      </c>
      <c r="BO93" s="464" t="str">
        <f t="shared" si="18"/>
        <v/>
      </c>
      <c r="BP93" s="504" t="str">
        <f t="shared" si="25"/>
        <v/>
      </c>
      <c r="BQ93" s="510" t="str">
        <f t="shared" si="26"/>
        <v/>
      </c>
      <c r="BR93" s="510" t="str">
        <f>IF(F93="","",IF(OR(分岐管理シート!AK93&lt;1,分岐管理シート!AK93&gt;13),"error",""))</f>
        <v/>
      </c>
      <c r="BS93" s="510" t="str">
        <f>IF(F93="","",IF(VLOOKUP(AJ93,―!$AD$2:$AE$14,2,FALSE)&lt;=VLOOKUP(AK93,―!$AD$2:$AE$14,2,FALSE),"","error"))</f>
        <v/>
      </c>
      <c r="BT93" s="516"/>
      <c r="BU93" s="516"/>
      <c r="BV93" s="516"/>
      <c r="BW93" s="510" t="str">
        <f t="shared" si="19"/>
        <v/>
      </c>
      <c r="BX93" s="510" t="str">
        <f t="shared" si="20"/>
        <v/>
      </c>
      <c r="BY93" s="510" t="str">
        <f t="shared" si="21"/>
        <v/>
      </c>
      <c r="BZ93" s="516" t="str">
        <f t="shared" si="22"/>
        <v/>
      </c>
      <c r="CA93" s="510" t="str">
        <f>分岐管理シート!BB93</f>
        <v/>
      </c>
      <c r="CB93" s="511" t="str">
        <f t="shared" si="27"/>
        <v/>
      </c>
      <c r="CC93" s="517" t="str">
        <f t="shared" si="2"/>
        <v/>
      </c>
    </row>
    <row r="94" spans="1:81" ht="172.5">
      <c r="A94" s="7"/>
      <c r="B94" s="16"/>
      <c r="C94" s="47">
        <v>13</v>
      </c>
      <c r="D94" s="63" t="s">
        <v>6597</v>
      </c>
      <c r="E94" s="63" t="s">
        <v>7486</v>
      </c>
      <c r="F94" s="63" t="s">
        <v>7350</v>
      </c>
      <c r="G94" s="93" t="s">
        <v>7350</v>
      </c>
      <c r="H94" s="93" t="s">
        <v>7350</v>
      </c>
      <c r="I94" s="115" t="s">
        <v>4501</v>
      </c>
      <c r="J94" s="115" t="s">
        <v>2751</v>
      </c>
      <c r="K94" s="115" t="s">
        <v>7350</v>
      </c>
      <c r="L94" s="115" t="s">
        <v>7504</v>
      </c>
      <c r="M94" s="147"/>
      <c r="N94" s="161">
        <f t="shared" si="4"/>
        <v>3640</v>
      </c>
      <c r="O94" s="167">
        <f t="shared" si="5"/>
        <v>3640</v>
      </c>
      <c r="P94" s="179">
        <v>3640</v>
      </c>
      <c r="Q94" s="192"/>
      <c r="R94" s="192"/>
      <c r="S94" s="192"/>
      <c r="T94" s="192"/>
      <c r="U94" s="192"/>
      <c r="V94" s="192"/>
      <c r="W94" s="192"/>
      <c r="X94" s="192"/>
      <c r="Y94" s="192"/>
      <c r="Z94" s="192"/>
      <c r="AA94" s="192"/>
      <c r="AB94" s="192"/>
      <c r="AC94" s="192"/>
      <c r="AD94" s="192"/>
      <c r="AE94" s="192">
        <v>0</v>
      </c>
      <c r="AF94" s="147" t="s">
        <v>4987</v>
      </c>
      <c r="AG94" s="115" t="s">
        <v>5093</v>
      </c>
      <c r="AH94" s="115" t="s">
        <v>5093</v>
      </c>
      <c r="AI94" s="93" t="s">
        <v>5093</v>
      </c>
      <c r="AJ94" s="93" t="s">
        <v>7369</v>
      </c>
      <c r="AK94" s="307" t="s">
        <v>7286</v>
      </c>
      <c r="AL94" s="325" t="s">
        <v>2769</v>
      </c>
      <c r="AM94" s="325" t="s">
        <v>2300</v>
      </c>
      <c r="AN94" s="147" t="s">
        <v>6502</v>
      </c>
      <c r="AO94" s="350"/>
      <c r="AP94" s="359"/>
      <c r="AQ94" s="379" t="s">
        <v>6667</v>
      </c>
      <c r="AR94" s="405"/>
      <c r="AS94" s="405"/>
      <c r="AT94" s="430" t="str">
        <f t="shared" si="6"/>
        <v/>
      </c>
      <c r="AU94" s="437" t="str">
        <f t="shared" si="7"/>
        <v/>
      </c>
      <c r="AV94" s="443" t="str">
        <f t="shared" si="8"/>
        <v/>
      </c>
      <c r="AW94" s="450" t="str">
        <f t="shared" si="1"/>
        <v/>
      </c>
      <c r="AX94" s="450" t="str">
        <f t="shared" si="9"/>
        <v/>
      </c>
      <c r="AY94" s="457" t="str">
        <f t="shared" si="10"/>
        <v/>
      </c>
      <c r="AZ94" s="464" t="str">
        <f t="shared" si="11"/>
        <v/>
      </c>
      <c r="BA94" s="47" t="str">
        <f t="shared" si="12"/>
        <v/>
      </c>
      <c r="BB94" s="47" t="str">
        <f t="shared" si="13"/>
        <v/>
      </c>
      <c r="BC94" s="47" t="str">
        <f t="shared" si="14"/>
        <v/>
      </c>
      <c r="BD94" s="47" t="str">
        <f t="shared" si="23"/>
        <v/>
      </c>
      <c r="BE94" s="486"/>
      <c r="BF94" s="492"/>
      <c r="BG94" s="464" t="str">
        <f t="shared" si="15"/>
        <v/>
      </c>
      <c r="BH94" s="464" t="str">
        <f t="shared" si="24"/>
        <v/>
      </c>
      <c r="BI94" s="464" t="str">
        <f t="shared" si="16"/>
        <v/>
      </c>
      <c r="BJ94" s="492"/>
      <c r="BK94" s="492"/>
      <c r="BL94" s="492"/>
      <c r="BM94" s="492"/>
      <c r="BN94" s="464" t="str">
        <f t="shared" si="17"/>
        <v/>
      </c>
      <c r="BO94" s="464" t="str">
        <f t="shared" si="18"/>
        <v/>
      </c>
      <c r="BP94" s="504" t="str">
        <f t="shared" si="25"/>
        <v/>
      </c>
      <c r="BQ94" s="510" t="str">
        <f t="shared" si="26"/>
        <v/>
      </c>
      <c r="BR94" s="510" t="str">
        <f>IF(F94="","",IF(OR(分岐管理シート!AK94&lt;1,分岐管理シート!AK94&gt;13),"error",""))</f>
        <v/>
      </c>
      <c r="BS94" s="510" t="str">
        <f>IF(F94="","",IF(VLOOKUP(AJ94,―!$AD$2:$AE$14,2,FALSE)&lt;=VLOOKUP(AK94,―!$AD$2:$AE$14,2,FALSE),"","error"))</f>
        <v/>
      </c>
      <c r="BT94" s="516"/>
      <c r="BU94" s="516"/>
      <c r="BV94" s="516"/>
      <c r="BW94" s="510" t="str">
        <f t="shared" si="19"/>
        <v/>
      </c>
      <c r="BX94" s="510" t="str">
        <f t="shared" si="20"/>
        <v/>
      </c>
      <c r="BY94" s="510" t="str">
        <f t="shared" si="21"/>
        <v/>
      </c>
      <c r="BZ94" s="516" t="str">
        <f t="shared" si="22"/>
        <v/>
      </c>
      <c r="CA94" s="510" t="str">
        <f>分岐管理シート!BB94</f>
        <v/>
      </c>
      <c r="CB94" s="511" t="str">
        <f t="shared" si="27"/>
        <v/>
      </c>
      <c r="CC94" s="517" t="str">
        <f t="shared" si="2"/>
        <v/>
      </c>
    </row>
    <row r="95" spans="1:81" ht="189.75">
      <c r="A95" s="7"/>
      <c r="B95" s="16"/>
      <c r="C95" s="47">
        <v>14</v>
      </c>
      <c r="D95" s="63" t="s">
        <v>6597</v>
      </c>
      <c r="E95" s="63" t="s">
        <v>7486</v>
      </c>
      <c r="F95" s="63" t="s">
        <v>7350</v>
      </c>
      <c r="G95" s="93" t="s">
        <v>7350</v>
      </c>
      <c r="H95" s="93" t="s">
        <v>7350</v>
      </c>
      <c r="I95" s="115" t="s">
        <v>3977</v>
      </c>
      <c r="J95" s="115" t="s">
        <v>2751</v>
      </c>
      <c r="K95" s="115" t="s">
        <v>7350</v>
      </c>
      <c r="L95" s="115" t="s">
        <v>7505</v>
      </c>
      <c r="M95" s="147"/>
      <c r="N95" s="161">
        <f t="shared" si="4"/>
        <v>3631</v>
      </c>
      <c r="O95" s="167">
        <f t="shared" si="5"/>
        <v>3631</v>
      </c>
      <c r="P95" s="179">
        <v>3631</v>
      </c>
      <c r="Q95" s="192"/>
      <c r="R95" s="192"/>
      <c r="S95" s="192"/>
      <c r="T95" s="192"/>
      <c r="U95" s="192"/>
      <c r="V95" s="192"/>
      <c r="W95" s="192"/>
      <c r="X95" s="192"/>
      <c r="Y95" s="192"/>
      <c r="Z95" s="192"/>
      <c r="AA95" s="192"/>
      <c r="AB95" s="192"/>
      <c r="AC95" s="192"/>
      <c r="AD95" s="192"/>
      <c r="AE95" s="192">
        <v>0</v>
      </c>
      <c r="AF95" s="147" t="s">
        <v>7514</v>
      </c>
      <c r="AG95" s="115" t="s">
        <v>5093</v>
      </c>
      <c r="AH95" s="115" t="s">
        <v>5093</v>
      </c>
      <c r="AI95" s="93" t="s">
        <v>5093</v>
      </c>
      <c r="AJ95" s="93" t="s">
        <v>7371</v>
      </c>
      <c r="AK95" s="307" t="s">
        <v>999</v>
      </c>
      <c r="AL95" s="325" t="s">
        <v>7510</v>
      </c>
      <c r="AM95" s="325" t="s">
        <v>7508</v>
      </c>
      <c r="AN95" s="147" t="s">
        <v>4681</v>
      </c>
      <c r="AO95" s="345" t="s">
        <v>3131</v>
      </c>
      <c r="AP95" s="359"/>
      <c r="AQ95" s="379" t="s">
        <v>6667</v>
      </c>
      <c r="AR95" s="405"/>
      <c r="AS95" s="405"/>
      <c r="AT95" s="430" t="str">
        <f t="shared" si="6"/>
        <v/>
      </c>
      <c r="AU95" s="437" t="str">
        <f t="shared" si="7"/>
        <v/>
      </c>
      <c r="AV95" s="443" t="str">
        <f t="shared" si="8"/>
        <v/>
      </c>
      <c r="AW95" s="450" t="str">
        <f t="shared" si="1"/>
        <v/>
      </c>
      <c r="AX95" s="450" t="str">
        <f t="shared" si="9"/>
        <v/>
      </c>
      <c r="AY95" s="457" t="str">
        <f t="shared" si="10"/>
        <v/>
      </c>
      <c r="AZ95" s="464" t="str">
        <f t="shared" si="11"/>
        <v/>
      </c>
      <c r="BA95" s="47" t="str">
        <f t="shared" si="12"/>
        <v/>
      </c>
      <c r="BB95" s="47" t="str">
        <f t="shared" si="13"/>
        <v/>
      </c>
      <c r="BC95" s="47" t="str">
        <f t="shared" si="14"/>
        <v/>
      </c>
      <c r="BD95" s="47" t="str">
        <f t="shared" si="23"/>
        <v/>
      </c>
      <c r="BE95" s="486"/>
      <c r="BF95" s="492"/>
      <c r="BG95" s="464" t="str">
        <f t="shared" si="15"/>
        <v/>
      </c>
      <c r="BH95" s="464" t="str">
        <f t="shared" si="24"/>
        <v/>
      </c>
      <c r="BI95" s="464" t="str">
        <f t="shared" si="16"/>
        <v/>
      </c>
      <c r="BJ95" s="492"/>
      <c r="BK95" s="492"/>
      <c r="BL95" s="492"/>
      <c r="BM95" s="492"/>
      <c r="BN95" s="464" t="str">
        <f t="shared" si="17"/>
        <v/>
      </c>
      <c r="BO95" s="464" t="str">
        <f t="shared" si="18"/>
        <v/>
      </c>
      <c r="BP95" s="504" t="str">
        <f t="shared" si="25"/>
        <v/>
      </c>
      <c r="BQ95" s="510" t="str">
        <f t="shared" si="26"/>
        <v/>
      </c>
      <c r="BR95" s="510" t="str">
        <f>IF(F95="","",IF(OR(分岐管理シート!AK95&lt;1,分岐管理シート!AK95&gt;13),"error",""))</f>
        <v/>
      </c>
      <c r="BS95" s="510" t="str">
        <f>IF(F95="","",IF(VLOOKUP(AJ95,―!$AD$2:$AE$14,2,FALSE)&lt;=VLOOKUP(AK95,―!$AD$2:$AE$14,2,FALSE),"","error"))</f>
        <v/>
      </c>
      <c r="BT95" s="516"/>
      <c r="BU95" s="516"/>
      <c r="BV95" s="516"/>
      <c r="BW95" s="510" t="str">
        <f t="shared" si="19"/>
        <v/>
      </c>
      <c r="BX95" s="510" t="str">
        <f t="shared" si="20"/>
        <v/>
      </c>
      <c r="BY95" s="510" t="str">
        <f t="shared" si="21"/>
        <v/>
      </c>
      <c r="BZ95" s="516" t="str">
        <f t="shared" si="22"/>
        <v/>
      </c>
      <c r="CA95" s="510" t="str">
        <f>分岐管理シート!BB95</f>
        <v/>
      </c>
      <c r="CB95" s="511" t="str">
        <f t="shared" si="27"/>
        <v/>
      </c>
      <c r="CC95" s="517" t="str">
        <f t="shared" si="2"/>
        <v/>
      </c>
    </row>
    <row r="96" spans="1:81" s="3" customFormat="1">
      <c r="A96" s="14"/>
      <c r="B96" s="27"/>
      <c r="C96" s="46">
        <v>15</v>
      </c>
      <c r="D96" s="63"/>
      <c r="E96" s="63"/>
      <c r="F96" s="63"/>
      <c r="G96" s="93"/>
      <c r="H96" s="93"/>
      <c r="I96" s="115"/>
      <c r="J96" s="115"/>
      <c r="K96" s="115"/>
      <c r="L96" s="115"/>
      <c r="M96" s="147"/>
      <c r="N96" s="161">
        <f t="shared" si="4"/>
        <v>0</v>
      </c>
      <c r="O96" s="167">
        <f t="shared" si="5"/>
        <v>0</v>
      </c>
      <c r="P96" s="179"/>
      <c r="Q96" s="192"/>
      <c r="R96" s="192"/>
      <c r="S96" s="192"/>
      <c r="T96" s="192"/>
      <c r="U96" s="192"/>
      <c r="V96" s="192"/>
      <c r="W96" s="192"/>
      <c r="X96" s="192"/>
      <c r="Y96" s="192"/>
      <c r="Z96" s="192"/>
      <c r="AA96" s="192"/>
      <c r="AB96" s="192"/>
      <c r="AC96" s="192"/>
      <c r="AD96" s="192"/>
      <c r="AE96" s="192"/>
      <c r="AF96" s="147"/>
      <c r="AG96" s="115"/>
      <c r="AH96" s="115"/>
      <c r="AI96" s="93"/>
      <c r="AJ96" s="93"/>
      <c r="AK96" s="307"/>
      <c r="AL96" s="325"/>
      <c r="AM96" s="325"/>
      <c r="AN96" s="147"/>
      <c r="AO96" s="350"/>
      <c r="AP96" s="359"/>
      <c r="AQ96" s="379"/>
      <c r="AR96" s="405"/>
      <c r="AS96" s="405"/>
      <c r="AT96" s="430" t="str">
        <f t="shared" si="6"/>
        <v/>
      </c>
      <c r="AU96" s="437" t="str">
        <f t="shared" si="7"/>
        <v/>
      </c>
      <c r="AV96" s="443" t="str">
        <f t="shared" si="8"/>
        <v/>
      </c>
      <c r="AW96" s="450" t="str">
        <f t="shared" si="1"/>
        <v/>
      </c>
      <c r="AX96" s="450" t="str">
        <f t="shared" si="9"/>
        <v/>
      </c>
      <c r="AY96" s="457" t="str">
        <f t="shared" si="10"/>
        <v/>
      </c>
      <c r="AZ96" s="464" t="str">
        <f t="shared" si="11"/>
        <v/>
      </c>
      <c r="BA96" s="47" t="str">
        <f t="shared" si="12"/>
        <v/>
      </c>
      <c r="BB96" s="47" t="str">
        <f t="shared" si="13"/>
        <v/>
      </c>
      <c r="BC96" s="47" t="str">
        <f t="shared" si="14"/>
        <v/>
      </c>
      <c r="BD96" s="47" t="str">
        <f t="shared" si="23"/>
        <v/>
      </c>
      <c r="BE96" s="486"/>
      <c r="BF96" s="492"/>
      <c r="BG96" s="464" t="str">
        <f t="shared" si="15"/>
        <v/>
      </c>
      <c r="BH96" s="464" t="str">
        <f t="shared" si="24"/>
        <v/>
      </c>
      <c r="BI96" s="464" t="str">
        <f t="shared" si="16"/>
        <v/>
      </c>
      <c r="BJ96" s="492"/>
      <c r="BK96" s="492"/>
      <c r="BL96" s="492"/>
      <c r="BM96" s="492"/>
      <c r="BN96" s="464" t="str">
        <f t="shared" si="17"/>
        <v/>
      </c>
      <c r="BO96" s="464" t="str">
        <f t="shared" si="18"/>
        <v/>
      </c>
      <c r="BP96" s="504" t="str">
        <f t="shared" si="25"/>
        <v/>
      </c>
      <c r="BQ96" s="510" t="str">
        <f t="shared" si="26"/>
        <v/>
      </c>
      <c r="BR96" s="510" t="str">
        <f>IF(F96="","",IF(OR(分岐管理シート!AK96&lt;1,分岐管理シート!AK96&gt;13),"error",""))</f>
        <v/>
      </c>
      <c r="BS96" s="510" t="str">
        <f>IF(F96="","",IF(VLOOKUP(AJ96,―!$AD$2:$AE$14,2,FALSE)&lt;=VLOOKUP(AK96,―!$AD$2:$AE$14,2,FALSE),"","error"))</f>
        <v/>
      </c>
      <c r="BT96" s="516"/>
      <c r="BU96" s="516"/>
      <c r="BV96" s="516"/>
      <c r="BW96" s="510" t="str">
        <f t="shared" si="19"/>
        <v/>
      </c>
      <c r="BX96" s="510" t="str">
        <f t="shared" si="20"/>
        <v/>
      </c>
      <c r="BY96" s="510" t="str">
        <f t="shared" si="21"/>
        <v/>
      </c>
      <c r="BZ96" s="516" t="str">
        <f t="shared" si="22"/>
        <v/>
      </c>
      <c r="CA96" s="510" t="str">
        <f>分岐管理シート!BB96</f>
        <v/>
      </c>
      <c r="CB96" s="527" t="str">
        <f t="shared" si="27"/>
        <v/>
      </c>
      <c r="CC96" s="529" t="str">
        <f t="shared" si="2"/>
        <v/>
      </c>
    </row>
    <row r="97" spans="1:81" s="3" customFormat="1">
      <c r="A97" s="14"/>
      <c r="B97" s="27"/>
      <c r="C97" s="47">
        <v>16</v>
      </c>
      <c r="D97" s="63"/>
      <c r="E97" s="63"/>
      <c r="F97" s="63"/>
      <c r="G97" s="93"/>
      <c r="H97" s="93"/>
      <c r="I97" s="115"/>
      <c r="J97" s="115"/>
      <c r="K97" s="115"/>
      <c r="L97" s="115"/>
      <c r="M97" s="147"/>
      <c r="N97" s="161">
        <f t="shared" si="4"/>
        <v>0</v>
      </c>
      <c r="O97" s="167">
        <f t="shared" si="5"/>
        <v>0</v>
      </c>
      <c r="P97" s="179"/>
      <c r="Q97" s="192"/>
      <c r="R97" s="192"/>
      <c r="S97" s="192"/>
      <c r="T97" s="192"/>
      <c r="U97" s="192"/>
      <c r="V97" s="192"/>
      <c r="W97" s="192"/>
      <c r="X97" s="192"/>
      <c r="Y97" s="192"/>
      <c r="Z97" s="192"/>
      <c r="AA97" s="192"/>
      <c r="AB97" s="192"/>
      <c r="AC97" s="192"/>
      <c r="AD97" s="192"/>
      <c r="AE97" s="192"/>
      <c r="AF97" s="147"/>
      <c r="AG97" s="115"/>
      <c r="AH97" s="115"/>
      <c r="AI97" s="93"/>
      <c r="AJ97" s="93"/>
      <c r="AK97" s="307"/>
      <c r="AL97" s="325"/>
      <c r="AM97" s="325"/>
      <c r="AN97" s="147"/>
      <c r="AO97" s="350"/>
      <c r="AP97" s="359"/>
      <c r="AQ97" s="379"/>
      <c r="AR97" s="405"/>
      <c r="AS97" s="405"/>
      <c r="AT97" s="430" t="str">
        <f t="shared" si="6"/>
        <v/>
      </c>
      <c r="AU97" s="437" t="str">
        <f t="shared" si="7"/>
        <v/>
      </c>
      <c r="AV97" s="443" t="str">
        <f t="shared" si="8"/>
        <v/>
      </c>
      <c r="AW97" s="450" t="str">
        <f t="shared" si="1"/>
        <v/>
      </c>
      <c r="AX97" s="450" t="str">
        <f t="shared" si="9"/>
        <v/>
      </c>
      <c r="AY97" s="457" t="str">
        <f t="shared" si="10"/>
        <v/>
      </c>
      <c r="AZ97" s="464" t="str">
        <f t="shared" si="11"/>
        <v/>
      </c>
      <c r="BA97" s="47" t="str">
        <f t="shared" si="12"/>
        <v/>
      </c>
      <c r="BB97" s="47" t="str">
        <f t="shared" si="13"/>
        <v/>
      </c>
      <c r="BC97" s="47" t="str">
        <f t="shared" si="14"/>
        <v/>
      </c>
      <c r="BD97" s="47" t="str">
        <f t="shared" si="23"/>
        <v/>
      </c>
      <c r="BE97" s="486"/>
      <c r="BF97" s="492"/>
      <c r="BG97" s="464" t="str">
        <f t="shared" si="15"/>
        <v/>
      </c>
      <c r="BH97" s="464" t="str">
        <f t="shared" si="24"/>
        <v/>
      </c>
      <c r="BI97" s="464" t="str">
        <f t="shared" si="16"/>
        <v/>
      </c>
      <c r="BJ97" s="492"/>
      <c r="BK97" s="492"/>
      <c r="BL97" s="492"/>
      <c r="BM97" s="492"/>
      <c r="BN97" s="464" t="str">
        <f t="shared" si="17"/>
        <v/>
      </c>
      <c r="BO97" s="464" t="str">
        <f t="shared" si="18"/>
        <v/>
      </c>
      <c r="BP97" s="504" t="str">
        <f t="shared" si="25"/>
        <v/>
      </c>
      <c r="BQ97" s="510" t="str">
        <f t="shared" si="26"/>
        <v/>
      </c>
      <c r="BR97" s="510" t="str">
        <f>IF(F97="","",IF(OR(分岐管理シート!AK97&lt;1,分岐管理シート!AK97&gt;13),"error",""))</f>
        <v/>
      </c>
      <c r="BS97" s="510" t="str">
        <f>IF(F97="","",IF(VLOOKUP(AJ97,―!$AD$2:$AE$14,2,FALSE)&lt;=VLOOKUP(AK97,―!$AD$2:$AE$14,2,FALSE),"","error"))</f>
        <v/>
      </c>
      <c r="BT97" s="516"/>
      <c r="BU97" s="516"/>
      <c r="BV97" s="516"/>
      <c r="BW97" s="510" t="str">
        <f t="shared" si="19"/>
        <v/>
      </c>
      <c r="BX97" s="510" t="str">
        <f t="shared" si="20"/>
        <v/>
      </c>
      <c r="BY97" s="510" t="str">
        <f t="shared" si="21"/>
        <v/>
      </c>
      <c r="BZ97" s="516" t="str">
        <f t="shared" si="22"/>
        <v/>
      </c>
      <c r="CA97" s="510" t="str">
        <f>分岐管理シート!BB97</f>
        <v/>
      </c>
      <c r="CB97" s="527" t="str">
        <f t="shared" si="27"/>
        <v/>
      </c>
      <c r="CC97" s="529" t="str">
        <f t="shared" si="2"/>
        <v/>
      </c>
    </row>
    <row r="98" spans="1:81" s="3" customFormat="1">
      <c r="A98" s="14"/>
      <c r="B98" s="27"/>
      <c r="C98" s="47">
        <v>17</v>
      </c>
      <c r="D98" s="63"/>
      <c r="E98" s="63"/>
      <c r="F98" s="63"/>
      <c r="G98" s="93"/>
      <c r="H98" s="93"/>
      <c r="I98" s="115"/>
      <c r="J98" s="115"/>
      <c r="K98" s="115"/>
      <c r="L98" s="115"/>
      <c r="M98" s="147"/>
      <c r="N98" s="161">
        <f t="shared" si="4"/>
        <v>0</v>
      </c>
      <c r="O98" s="167">
        <f t="shared" si="5"/>
        <v>0</v>
      </c>
      <c r="P98" s="179"/>
      <c r="Q98" s="192"/>
      <c r="R98" s="192"/>
      <c r="S98" s="192"/>
      <c r="T98" s="192"/>
      <c r="U98" s="192"/>
      <c r="V98" s="192"/>
      <c r="W98" s="192"/>
      <c r="X98" s="192"/>
      <c r="Y98" s="192"/>
      <c r="Z98" s="192"/>
      <c r="AA98" s="192"/>
      <c r="AB98" s="192"/>
      <c r="AC98" s="192"/>
      <c r="AD98" s="192"/>
      <c r="AE98" s="192"/>
      <c r="AF98" s="147"/>
      <c r="AG98" s="115"/>
      <c r="AH98" s="115"/>
      <c r="AI98" s="93"/>
      <c r="AJ98" s="93"/>
      <c r="AK98" s="307"/>
      <c r="AL98" s="325"/>
      <c r="AM98" s="325"/>
      <c r="AN98" s="147"/>
      <c r="AO98" s="350"/>
      <c r="AP98" s="359"/>
      <c r="AQ98" s="379"/>
      <c r="AR98" s="405"/>
      <c r="AS98" s="405"/>
      <c r="AT98" s="430" t="str">
        <f t="shared" si="6"/>
        <v/>
      </c>
      <c r="AU98" s="437" t="str">
        <f t="shared" si="7"/>
        <v/>
      </c>
      <c r="AV98" s="443" t="str">
        <f t="shared" si="8"/>
        <v/>
      </c>
      <c r="AW98" s="450" t="str">
        <f t="shared" si="1"/>
        <v/>
      </c>
      <c r="AX98" s="450" t="str">
        <f t="shared" si="9"/>
        <v/>
      </c>
      <c r="AY98" s="457" t="str">
        <f t="shared" si="10"/>
        <v/>
      </c>
      <c r="AZ98" s="464" t="str">
        <f t="shared" si="11"/>
        <v/>
      </c>
      <c r="BA98" s="47" t="str">
        <f t="shared" si="12"/>
        <v/>
      </c>
      <c r="BB98" s="47" t="str">
        <f t="shared" si="13"/>
        <v/>
      </c>
      <c r="BC98" s="47" t="str">
        <f t="shared" si="14"/>
        <v/>
      </c>
      <c r="BD98" s="47" t="str">
        <f t="shared" si="23"/>
        <v/>
      </c>
      <c r="BE98" s="486"/>
      <c r="BF98" s="492"/>
      <c r="BG98" s="464" t="str">
        <f t="shared" si="15"/>
        <v/>
      </c>
      <c r="BH98" s="464" t="str">
        <f t="shared" si="24"/>
        <v/>
      </c>
      <c r="BI98" s="464" t="str">
        <f t="shared" si="16"/>
        <v/>
      </c>
      <c r="BJ98" s="492"/>
      <c r="BK98" s="492"/>
      <c r="BL98" s="492"/>
      <c r="BM98" s="492"/>
      <c r="BN98" s="464" t="str">
        <f t="shared" si="17"/>
        <v/>
      </c>
      <c r="BO98" s="464" t="str">
        <f t="shared" si="18"/>
        <v/>
      </c>
      <c r="BP98" s="504" t="str">
        <f t="shared" si="25"/>
        <v/>
      </c>
      <c r="BQ98" s="510" t="str">
        <f t="shared" si="26"/>
        <v/>
      </c>
      <c r="BR98" s="510" t="str">
        <f>IF(F98="","",IF(OR(分岐管理シート!AK98&lt;1,分岐管理シート!AK98&gt;13),"error",""))</f>
        <v/>
      </c>
      <c r="BS98" s="510" t="str">
        <f>IF(F98="","",IF(VLOOKUP(AJ98,―!$AD$2:$AE$14,2,FALSE)&lt;=VLOOKUP(AK98,―!$AD$2:$AE$14,2,FALSE),"","error"))</f>
        <v/>
      </c>
      <c r="BT98" s="516"/>
      <c r="BU98" s="516"/>
      <c r="BV98" s="516"/>
      <c r="BW98" s="510" t="str">
        <f t="shared" si="19"/>
        <v/>
      </c>
      <c r="BX98" s="510" t="str">
        <f t="shared" si="20"/>
        <v/>
      </c>
      <c r="BY98" s="510" t="str">
        <f t="shared" si="21"/>
        <v/>
      </c>
      <c r="BZ98" s="516" t="str">
        <f t="shared" si="22"/>
        <v/>
      </c>
      <c r="CA98" s="510" t="str">
        <f>分岐管理シート!BB98</f>
        <v/>
      </c>
      <c r="CB98" s="527" t="str">
        <f t="shared" si="27"/>
        <v/>
      </c>
      <c r="CC98" s="529" t="str">
        <f t="shared" si="2"/>
        <v/>
      </c>
    </row>
    <row r="99" spans="1:81" s="3" customFormat="1">
      <c r="A99" s="14"/>
      <c r="B99" s="27"/>
      <c r="C99" s="46">
        <v>18</v>
      </c>
      <c r="D99" s="63"/>
      <c r="E99" s="63"/>
      <c r="F99" s="63"/>
      <c r="G99" s="93"/>
      <c r="H99" s="93"/>
      <c r="I99" s="115"/>
      <c r="J99" s="115"/>
      <c r="K99" s="115"/>
      <c r="L99" s="115"/>
      <c r="M99" s="147"/>
      <c r="N99" s="161">
        <f t="shared" si="4"/>
        <v>0</v>
      </c>
      <c r="O99" s="167">
        <f t="shared" si="5"/>
        <v>0</v>
      </c>
      <c r="P99" s="179"/>
      <c r="Q99" s="192"/>
      <c r="R99" s="192"/>
      <c r="S99" s="192"/>
      <c r="T99" s="192"/>
      <c r="U99" s="192"/>
      <c r="V99" s="192"/>
      <c r="W99" s="192"/>
      <c r="X99" s="192"/>
      <c r="Y99" s="192"/>
      <c r="Z99" s="192"/>
      <c r="AA99" s="192"/>
      <c r="AB99" s="192"/>
      <c r="AC99" s="192"/>
      <c r="AD99" s="192"/>
      <c r="AE99" s="192"/>
      <c r="AF99" s="147"/>
      <c r="AG99" s="115"/>
      <c r="AH99" s="115"/>
      <c r="AI99" s="93"/>
      <c r="AJ99" s="93"/>
      <c r="AK99" s="307"/>
      <c r="AL99" s="325"/>
      <c r="AM99" s="325"/>
      <c r="AN99" s="147"/>
      <c r="AO99" s="350"/>
      <c r="AP99" s="359"/>
      <c r="AQ99" s="379"/>
      <c r="AR99" s="405"/>
      <c r="AS99" s="405"/>
      <c r="AT99" s="430" t="str">
        <f t="shared" si="6"/>
        <v/>
      </c>
      <c r="AU99" s="437" t="str">
        <f t="shared" si="7"/>
        <v/>
      </c>
      <c r="AV99" s="443" t="str">
        <f t="shared" si="8"/>
        <v/>
      </c>
      <c r="AW99" s="450" t="str">
        <f t="shared" si="1"/>
        <v/>
      </c>
      <c r="AX99" s="450" t="str">
        <f t="shared" si="9"/>
        <v/>
      </c>
      <c r="AY99" s="457" t="str">
        <f t="shared" si="10"/>
        <v/>
      </c>
      <c r="AZ99" s="464" t="str">
        <f t="shared" si="11"/>
        <v/>
      </c>
      <c r="BA99" s="47" t="str">
        <f t="shared" si="12"/>
        <v/>
      </c>
      <c r="BB99" s="47" t="str">
        <f t="shared" si="13"/>
        <v/>
      </c>
      <c r="BC99" s="47" t="str">
        <f t="shared" si="14"/>
        <v/>
      </c>
      <c r="BD99" s="47" t="str">
        <f t="shared" si="23"/>
        <v/>
      </c>
      <c r="BE99" s="486"/>
      <c r="BF99" s="492"/>
      <c r="BG99" s="464" t="str">
        <f t="shared" si="15"/>
        <v/>
      </c>
      <c r="BH99" s="464" t="str">
        <f t="shared" si="24"/>
        <v/>
      </c>
      <c r="BI99" s="464" t="str">
        <f t="shared" si="16"/>
        <v/>
      </c>
      <c r="BJ99" s="492"/>
      <c r="BK99" s="492"/>
      <c r="BL99" s="492"/>
      <c r="BM99" s="492"/>
      <c r="BN99" s="464" t="str">
        <f t="shared" si="17"/>
        <v/>
      </c>
      <c r="BO99" s="464" t="str">
        <f t="shared" si="18"/>
        <v/>
      </c>
      <c r="BP99" s="504" t="str">
        <f t="shared" si="25"/>
        <v/>
      </c>
      <c r="BQ99" s="510" t="str">
        <f t="shared" si="26"/>
        <v/>
      </c>
      <c r="BR99" s="510" t="str">
        <f>IF(F99="","",IF(OR(分岐管理シート!AK99&lt;1,分岐管理シート!AK99&gt;13),"error",""))</f>
        <v/>
      </c>
      <c r="BS99" s="510" t="str">
        <f>IF(F99="","",IF(VLOOKUP(AJ99,―!$AD$2:$AE$14,2,FALSE)&lt;=VLOOKUP(AK99,―!$AD$2:$AE$14,2,FALSE),"","error"))</f>
        <v/>
      </c>
      <c r="BT99" s="516"/>
      <c r="BU99" s="516"/>
      <c r="BV99" s="516"/>
      <c r="BW99" s="510" t="str">
        <f t="shared" si="19"/>
        <v/>
      </c>
      <c r="BX99" s="510" t="str">
        <f t="shared" si="20"/>
        <v/>
      </c>
      <c r="BY99" s="510" t="str">
        <f t="shared" si="21"/>
        <v/>
      </c>
      <c r="BZ99" s="516" t="str">
        <f t="shared" si="22"/>
        <v/>
      </c>
      <c r="CA99" s="510" t="str">
        <f>分岐管理シート!BB99</f>
        <v/>
      </c>
      <c r="CB99" s="527" t="str">
        <f t="shared" si="27"/>
        <v/>
      </c>
      <c r="CC99" s="529" t="str">
        <f t="shared" si="2"/>
        <v/>
      </c>
    </row>
    <row r="100" spans="1:81" s="3" customFormat="1">
      <c r="A100" s="14"/>
      <c r="B100" s="27"/>
      <c r="C100" s="47">
        <v>19</v>
      </c>
      <c r="D100" s="63"/>
      <c r="E100" s="63"/>
      <c r="F100" s="63"/>
      <c r="G100" s="93"/>
      <c r="H100" s="93"/>
      <c r="I100" s="115"/>
      <c r="J100" s="115"/>
      <c r="K100" s="115"/>
      <c r="L100" s="115"/>
      <c r="M100" s="147"/>
      <c r="N100" s="161">
        <f t="shared" si="4"/>
        <v>0</v>
      </c>
      <c r="O100" s="167">
        <f t="shared" si="5"/>
        <v>0</v>
      </c>
      <c r="P100" s="179"/>
      <c r="Q100" s="192"/>
      <c r="R100" s="192"/>
      <c r="S100" s="192"/>
      <c r="T100" s="192"/>
      <c r="U100" s="192"/>
      <c r="V100" s="192"/>
      <c r="W100" s="192"/>
      <c r="X100" s="192"/>
      <c r="Y100" s="192"/>
      <c r="Z100" s="192"/>
      <c r="AA100" s="192"/>
      <c r="AB100" s="192"/>
      <c r="AC100" s="192"/>
      <c r="AD100" s="192"/>
      <c r="AE100" s="192"/>
      <c r="AF100" s="147"/>
      <c r="AG100" s="115"/>
      <c r="AH100" s="115"/>
      <c r="AI100" s="93"/>
      <c r="AJ100" s="93"/>
      <c r="AK100" s="307"/>
      <c r="AL100" s="325"/>
      <c r="AM100" s="325"/>
      <c r="AN100" s="147"/>
      <c r="AO100" s="350"/>
      <c r="AP100" s="359"/>
      <c r="AQ100" s="379"/>
      <c r="AR100" s="405"/>
      <c r="AS100" s="405"/>
      <c r="AT100" s="430" t="str">
        <f t="shared" si="6"/>
        <v/>
      </c>
      <c r="AU100" s="437" t="str">
        <f t="shared" si="7"/>
        <v/>
      </c>
      <c r="AV100" s="443" t="str">
        <f t="shared" si="8"/>
        <v/>
      </c>
      <c r="AW100" s="450" t="str">
        <f t="shared" si="1"/>
        <v/>
      </c>
      <c r="AX100" s="450" t="str">
        <f t="shared" si="9"/>
        <v/>
      </c>
      <c r="AY100" s="457" t="str">
        <f t="shared" si="10"/>
        <v/>
      </c>
      <c r="AZ100" s="464" t="str">
        <f t="shared" si="11"/>
        <v/>
      </c>
      <c r="BA100" s="47" t="str">
        <f t="shared" si="12"/>
        <v/>
      </c>
      <c r="BB100" s="47" t="str">
        <f t="shared" si="13"/>
        <v/>
      </c>
      <c r="BC100" s="47" t="str">
        <f t="shared" si="14"/>
        <v/>
      </c>
      <c r="BD100" s="47" t="str">
        <f t="shared" si="23"/>
        <v/>
      </c>
      <c r="BE100" s="486"/>
      <c r="BF100" s="492"/>
      <c r="BG100" s="464" t="str">
        <f t="shared" si="15"/>
        <v/>
      </c>
      <c r="BH100" s="464" t="str">
        <f t="shared" si="24"/>
        <v/>
      </c>
      <c r="BI100" s="464" t="str">
        <f t="shared" si="16"/>
        <v/>
      </c>
      <c r="BJ100" s="492"/>
      <c r="BK100" s="492"/>
      <c r="BL100" s="492"/>
      <c r="BM100" s="492"/>
      <c r="BN100" s="464" t="str">
        <f t="shared" si="17"/>
        <v/>
      </c>
      <c r="BO100" s="464" t="str">
        <f t="shared" si="18"/>
        <v/>
      </c>
      <c r="BP100" s="504" t="str">
        <f t="shared" si="25"/>
        <v/>
      </c>
      <c r="BQ100" s="510" t="str">
        <f t="shared" si="26"/>
        <v/>
      </c>
      <c r="BR100" s="510" t="str">
        <f>IF(F100="","",IF(OR(分岐管理シート!AK100&lt;1,分岐管理シート!AK100&gt;13),"error",""))</f>
        <v/>
      </c>
      <c r="BS100" s="510" t="str">
        <f>IF(F100="","",IF(VLOOKUP(AJ100,―!$AD$2:$AE$14,2,FALSE)&lt;=VLOOKUP(AK100,―!$AD$2:$AE$14,2,FALSE),"","error"))</f>
        <v/>
      </c>
      <c r="BT100" s="516"/>
      <c r="BU100" s="516"/>
      <c r="BV100" s="516"/>
      <c r="BW100" s="510" t="str">
        <f t="shared" si="19"/>
        <v/>
      </c>
      <c r="BX100" s="510" t="str">
        <f t="shared" si="20"/>
        <v/>
      </c>
      <c r="BY100" s="510" t="str">
        <f t="shared" si="21"/>
        <v/>
      </c>
      <c r="BZ100" s="516" t="str">
        <f t="shared" si="22"/>
        <v/>
      </c>
      <c r="CA100" s="510" t="str">
        <f>分岐管理シート!BB100</f>
        <v/>
      </c>
      <c r="CB100" s="527" t="str">
        <f t="shared" si="27"/>
        <v/>
      </c>
      <c r="CC100" s="529" t="str">
        <f t="shared" si="2"/>
        <v/>
      </c>
    </row>
    <row r="101" spans="1:81" s="3" customFormat="1">
      <c r="A101" s="14"/>
      <c r="B101" s="27"/>
      <c r="C101" s="47">
        <v>20</v>
      </c>
      <c r="D101" s="63"/>
      <c r="E101" s="63"/>
      <c r="F101" s="63"/>
      <c r="G101" s="93"/>
      <c r="H101" s="93"/>
      <c r="I101" s="115"/>
      <c r="J101" s="115"/>
      <c r="K101" s="115"/>
      <c r="L101" s="115"/>
      <c r="M101" s="147"/>
      <c r="N101" s="161">
        <f t="shared" si="4"/>
        <v>0</v>
      </c>
      <c r="O101" s="167">
        <f t="shared" si="5"/>
        <v>0</v>
      </c>
      <c r="P101" s="179"/>
      <c r="Q101" s="192"/>
      <c r="R101" s="192"/>
      <c r="S101" s="192"/>
      <c r="T101" s="192"/>
      <c r="U101" s="192"/>
      <c r="V101" s="192"/>
      <c r="W101" s="192"/>
      <c r="X101" s="192"/>
      <c r="Y101" s="192"/>
      <c r="Z101" s="192"/>
      <c r="AA101" s="192"/>
      <c r="AB101" s="192"/>
      <c r="AC101" s="192"/>
      <c r="AD101" s="192"/>
      <c r="AE101" s="192"/>
      <c r="AF101" s="147"/>
      <c r="AG101" s="115"/>
      <c r="AH101" s="115"/>
      <c r="AI101" s="93"/>
      <c r="AJ101" s="93"/>
      <c r="AK101" s="307"/>
      <c r="AL101" s="325"/>
      <c r="AM101" s="325"/>
      <c r="AN101" s="147"/>
      <c r="AO101" s="350"/>
      <c r="AP101" s="359"/>
      <c r="AQ101" s="379"/>
      <c r="AR101" s="405"/>
      <c r="AS101" s="405"/>
      <c r="AT101" s="430" t="str">
        <f t="shared" si="6"/>
        <v/>
      </c>
      <c r="AU101" s="437" t="str">
        <f t="shared" si="7"/>
        <v/>
      </c>
      <c r="AV101" s="443" t="str">
        <f t="shared" si="8"/>
        <v/>
      </c>
      <c r="AW101" s="450" t="str">
        <f t="shared" si="1"/>
        <v/>
      </c>
      <c r="AX101" s="450" t="str">
        <f t="shared" si="9"/>
        <v/>
      </c>
      <c r="AY101" s="457" t="str">
        <f t="shared" si="10"/>
        <v/>
      </c>
      <c r="AZ101" s="464" t="str">
        <f t="shared" si="11"/>
        <v/>
      </c>
      <c r="BA101" s="47" t="str">
        <f t="shared" si="12"/>
        <v/>
      </c>
      <c r="BB101" s="47" t="str">
        <f t="shared" si="13"/>
        <v/>
      </c>
      <c r="BC101" s="47" t="str">
        <f t="shared" si="14"/>
        <v/>
      </c>
      <c r="BD101" s="47" t="str">
        <f t="shared" si="23"/>
        <v/>
      </c>
      <c r="BE101" s="486"/>
      <c r="BF101" s="492"/>
      <c r="BG101" s="464" t="str">
        <f t="shared" si="15"/>
        <v/>
      </c>
      <c r="BH101" s="464" t="str">
        <f t="shared" si="24"/>
        <v/>
      </c>
      <c r="BI101" s="464" t="str">
        <f t="shared" si="16"/>
        <v/>
      </c>
      <c r="BJ101" s="492"/>
      <c r="BK101" s="492"/>
      <c r="BL101" s="492"/>
      <c r="BM101" s="492"/>
      <c r="BN101" s="464" t="str">
        <f t="shared" si="17"/>
        <v/>
      </c>
      <c r="BO101" s="464" t="str">
        <f t="shared" si="18"/>
        <v/>
      </c>
      <c r="BP101" s="504" t="str">
        <f t="shared" si="25"/>
        <v/>
      </c>
      <c r="BQ101" s="510" t="str">
        <f t="shared" si="26"/>
        <v/>
      </c>
      <c r="BR101" s="510" t="str">
        <f>IF(F101="","",IF(OR(分岐管理シート!AK101&lt;1,分岐管理シート!AK101&gt;13),"error",""))</f>
        <v/>
      </c>
      <c r="BS101" s="510" t="str">
        <f>IF(F101="","",IF(VLOOKUP(AJ101,―!$AD$2:$AE$14,2,FALSE)&lt;=VLOOKUP(AK101,―!$AD$2:$AE$14,2,FALSE),"","error"))</f>
        <v/>
      </c>
      <c r="BT101" s="516"/>
      <c r="BU101" s="516"/>
      <c r="BV101" s="516"/>
      <c r="BW101" s="510" t="str">
        <f t="shared" si="19"/>
        <v/>
      </c>
      <c r="BX101" s="510" t="str">
        <f t="shared" si="20"/>
        <v/>
      </c>
      <c r="BY101" s="510" t="str">
        <f t="shared" si="21"/>
        <v/>
      </c>
      <c r="BZ101" s="516" t="str">
        <f t="shared" si="22"/>
        <v/>
      </c>
      <c r="CA101" s="510" t="str">
        <f>分岐管理シート!BB101</f>
        <v/>
      </c>
      <c r="CB101" s="527" t="str">
        <f t="shared" si="27"/>
        <v/>
      </c>
      <c r="CC101" s="529" t="str">
        <f t="shared" si="2"/>
        <v/>
      </c>
    </row>
    <row r="102" spans="1:81" s="3" customFormat="1">
      <c r="A102" s="14"/>
      <c r="B102" s="27"/>
      <c r="C102" s="46">
        <v>21</v>
      </c>
      <c r="D102" s="63"/>
      <c r="E102" s="63"/>
      <c r="F102" s="63"/>
      <c r="G102" s="93"/>
      <c r="H102" s="93"/>
      <c r="I102" s="115"/>
      <c r="J102" s="115"/>
      <c r="K102" s="115"/>
      <c r="L102" s="115"/>
      <c r="M102" s="147"/>
      <c r="N102" s="161">
        <f t="shared" si="4"/>
        <v>0</v>
      </c>
      <c r="O102" s="167">
        <f t="shared" si="5"/>
        <v>0</v>
      </c>
      <c r="P102" s="179"/>
      <c r="Q102" s="192"/>
      <c r="R102" s="192"/>
      <c r="S102" s="192"/>
      <c r="T102" s="192"/>
      <c r="U102" s="192"/>
      <c r="V102" s="192"/>
      <c r="W102" s="192"/>
      <c r="X102" s="192"/>
      <c r="Y102" s="192"/>
      <c r="Z102" s="192"/>
      <c r="AA102" s="192"/>
      <c r="AB102" s="192"/>
      <c r="AC102" s="192"/>
      <c r="AD102" s="192"/>
      <c r="AE102" s="192"/>
      <c r="AF102" s="147"/>
      <c r="AG102" s="115"/>
      <c r="AH102" s="115"/>
      <c r="AI102" s="93"/>
      <c r="AJ102" s="93"/>
      <c r="AK102" s="307"/>
      <c r="AL102" s="325"/>
      <c r="AM102" s="325"/>
      <c r="AN102" s="147"/>
      <c r="AO102" s="350"/>
      <c r="AP102" s="359"/>
      <c r="AQ102" s="379"/>
      <c r="AR102" s="405"/>
      <c r="AS102" s="405"/>
      <c r="AT102" s="430" t="str">
        <f t="shared" si="6"/>
        <v/>
      </c>
      <c r="AU102" s="437" t="str">
        <f t="shared" si="7"/>
        <v/>
      </c>
      <c r="AV102" s="443" t="str">
        <f t="shared" si="8"/>
        <v/>
      </c>
      <c r="AW102" s="450" t="str">
        <f t="shared" si="1"/>
        <v/>
      </c>
      <c r="AX102" s="450" t="str">
        <f t="shared" si="9"/>
        <v/>
      </c>
      <c r="AY102" s="457" t="str">
        <f t="shared" si="10"/>
        <v/>
      </c>
      <c r="AZ102" s="464" t="str">
        <f t="shared" si="11"/>
        <v/>
      </c>
      <c r="BA102" s="47" t="str">
        <f t="shared" si="12"/>
        <v/>
      </c>
      <c r="BB102" s="47" t="str">
        <f t="shared" si="13"/>
        <v/>
      </c>
      <c r="BC102" s="47" t="str">
        <f t="shared" si="14"/>
        <v/>
      </c>
      <c r="BD102" s="47" t="str">
        <f t="shared" si="23"/>
        <v/>
      </c>
      <c r="BE102" s="486"/>
      <c r="BF102" s="492"/>
      <c r="BG102" s="464" t="str">
        <f t="shared" si="15"/>
        <v/>
      </c>
      <c r="BH102" s="464" t="str">
        <f t="shared" si="24"/>
        <v/>
      </c>
      <c r="BI102" s="464" t="str">
        <f t="shared" si="16"/>
        <v/>
      </c>
      <c r="BJ102" s="492"/>
      <c r="BK102" s="492"/>
      <c r="BL102" s="492"/>
      <c r="BM102" s="492"/>
      <c r="BN102" s="464" t="str">
        <f t="shared" si="17"/>
        <v/>
      </c>
      <c r="BO102" s="464" t="str">
        <f t="shared" si="18"/>
        <v/>
      </c>
      <c r="BP102" s="504" t="str">
        <f t="shared" si="25"/>
        <v/>
      </c>
      <c r="BQ102" s="510" t="str">
        <f t="shared" si="26"/>
        <v/>
      </c>
      <c r="BR102" s="510" t="str">
        <f>IF(F102="","",IF(OR(分岐管理シート!AK102&lt;1,分岐管理シート!AK102&gt;13),"error",""))</f>
        <v/>
      </c>
      <c r="BS102" s="510" t="str">
        <f>IF(F102="","",IF(VLOOKUP(AJ102,―!$AD$2:$AE$14,2,FALSE)&lt;=VLOOKUP(AK102,―!$AD$2:$AE$14,2,FALSE),"","error"))</f>
        <v/>
      </c>
      <c r="BT102" s="516"/>
      <c r="BU102" s="516"/>
      <c r="BV102" s="516"/>
      <c r="BW102" s="510" t="str">
        <f t="shared" si="19"/>
        <v/>
      </c>
      <c r="BX102" s="510" t="str">
        <f t="shared" si="20"/>
        <v/>
      </c>
      <c r="BY102" s="510" t="str">
        <f t="shared" si="21"/>
        <v/>
      </c>
      <c r="BZ102" s="516" t="str">
        <f t="shared" si="22"/>
        <v/>
      </c>
      <c r="CA102" s="510" t="str">
        <f>分岐管理シート!BB102</f>
        <v/>
      </c>
      <c r="CB102" s="527" t="str">
        <f t="shared" si="27"/>
        <v/>
      </c>
      <c r="CC102" s="529" t="str">
        <f t="shared" si="2"/>
        <v/>
      </c>
    </row>
    <row r="103" spans="1:81" s="3" customFormat="1">
      <c r="A103" s="14"/>
      <c r="B103" s="27"/>
      <c r="C103" s="47">
        <v>22</v>
      </c>
      <c r="D103" s="63"/>
      <c r="E103" s="63"/>
      <c r="F103" s="63"/>
      <c r="G103" s="93"/>
      <c r="H103" s="93"/>
      <c r="I103" s="115"/>
      <c r="J103" s="115"/>
      <c r="K103" s="115"/>
      <c r="L103" s="115"/>
      <c r="M103" s="147"/>
      <c r="N103" s="161">
        <f t="shared" si="4"/>
        <v>0</v>
      </c>
      <c r="O103" s="167">
        <f t="shared" si="5"/>
        <v>0</v>
      </c>
      <c r="P103" s="179"/>
      <c r="Q103" s="192"/>
      <c r="R103" s="192"/>
      <c r="S103" s="192"/>
      <c r="T103" s="192"/>
      <c r="U103" s="192"/>
      <c r="V103" s="192"/>
      <c r="W103" s="192"/>
      <c r="X103" s="192"/>
      <c r="Y103" s="192"/>
      <c r="Z103" s="192"/>
      <c r="AA103" s="192"/>
      <c r="AB103" s="192"/>
      <c r="AC103" s="192"/>
      <c r="AD103" s="192"/>
      <c r="AE103" s="192"/>
      <c r="AF103" s="147"/>
      <c r="AG103" s="115"/>
      <c r="AH103" s="115"/>
      <c r="AI103" s="93"/>
      <c r="AJ103" s="93"/>
      <c r="AK103" s="307"/>
      <c r="AL103" s="325"/>
      <c r="AM103" s="325"/>
      <c r="AN103" s="147"/>
      <c r="AO103" s="350"/>
      <c r="AP103" s="359"/>
      <c r="AQ103" s="379"/>
      <c r="AR103" s="405"/>
      <c r="AS103" s="405"/>
      <c r="AT103" s="430" t="str">
        <f t="shared" si="6"/>
        <v/>
      </c>
      <c r="AU103" s="437" t="str">
        <f t="shared" si="7"/>
        <v/>
      </c>
      <c r="AV103" s="443" t="str">
        <f t="shared" si="8"/>
        <v/>
      </c>
      <c r="AW103" s="450" t="str">
        <f t="shared" si="1"/>
        <v/>
      </c>
      <c r="AX103" s="450" t="str">
        <f t="shared" si="9"/>
        <v/>
      </c>
      <c r="AY103" s="457" t="str">
        <f t="shared" si="10"/>
        <v/>
      </c>
      <c r="AZ103" s="464" t="str">
        <f t="shared" si="11"/>
        <v/>
      </c>
      <c r="BA103" s="47" t="str">
        <f t="shared" si="12"/>
        <v/>
      </c>
      <c r="BB103" s="47" t="str">
        <f t="shared" si="13"/>
        <v/>
      </c>
      <c r="BC103" s="47" t="str">
        <f t="shared" si="14"/>
        <v/>
      </c>
      <c r="BD103" s="47" t="str">
        <f t="shared" si="23"/>
        <v/>
      </c>
      <c r="BE103" s="486"/>
      <c r="BF103" s="492"/>
      <c r="BG103" s="464" t="str">
        <f t="shared" si="15"/>
        <v/>
      </c>
      <c r="BH103" s="464" t="str">
        <f t="shared" si="24"/>
        <v/>
      </c>
      <c r="BI103" s="464" t="str">
        <f t="shared" si="16"/>
        <v/>
      </c>
      <c r="BJ103" s="492"/>
      <c r="BK103" s="492"/>
      <c r="BL103" s="492"/>
      <c r="BM103" s="492"/>
      <c r="BN103" s="464" t="str">
        <f t="shared" si="17"/>
        <v/>
      </c>
      <c r="BO103" s="464" t="str">
        <f t="shared" si="18"/>
        <v/>
      </c>
      <c r="BP103" s="504" t="str">
        <f t="shared" si="25"/>
        <v/>
      </c>
      <c r="BQ103" s="510" t="str">
        <f t="shared" si="26"/>
        <v/>
      </c>
      <c r="BR103" s="510" t="str">
        <f>IF(F103="","",IF(OR(分岐管理シート!AK103&lt;1,分岐管理シート!AK103&gt;13),"error",""))</f>
        <v/>
      </c>
      <c r="BS103" s="510" t="str">
        <f>IF(F103="","",IF(VLOOKUP(AJ103,―!$AD$2:$AE$14,2,FALSE)&lt;=VLOOKUP(AK103,―!$AD$2:$AE$14,2,FALSE),"","error"))</f>
        <v/>
      </c>
      <c r="BT103" s="516"/>
      <c r="BU103" s="516"/>
      <c r="BV103" s="516"/>
      <c r="BW103" s="510" t="str">
        <f t="shared" si="19"/>
        <v/>
      </c>
      <c r="BX103" s="510" t="str">
        <f t="shared" si="20"/>
        <v/>
      </c>
      <c r="BY103" s="510" t="str">
        <f t="shared" si="21"/>
        <v/>
      </c>
      <c r="BZ103" s="516" t="str">
        <f t="shared" si="22"/>
        <v/>
      </c>
      <c r="CA103" s="510" t="str">
        <f>分岐管理シート!BB103</f>
        <v/>
      </c>
      <c r="CB103" s="527" t="str">
        <f t="shared" si="27"/>
        <v/>
      </c>
      <c r="CC103" s="529" t="str">
        <f t="shared" si="2"/>
        <v/>
      </c>
    </row>
    <row r="104" spans="1:81" s="3" customFormat="1">
      <c r="A104" s="14"/>
      <c r="B104" s="27"/>
      <c r="C104" s="47">
        <v>23</v>
      </c>
      <c r="D104" s="63"/>
      <c r="E104" s="63"/>
      <c r="F104" s="63"/>
      <c r="G104" s="93"/>
      <c r="H104" s="93"/>
      <c r="I104" s="115"/>
      <c r="J104" s="115"/>
      <c r="K104" s="115"/>
      <c r="L104" s="115"/>
      <c r="M104" s="147"/>
      <c r="N104" s="161">
        <f t="shared" si="4"/>
        <v>0</v>
      </c>
      <c r="O104" s="167">
        <f t="shared" si="5"/>
        <v>0</v>
      </c>
      <c r="P104" s="179"/>
      <c r="Q104" s="192"/>
      <c r="R104" s="192"/>
      <c r="S104" s="192"/>
      <c r="T104" s="192"/>
      <c r="U104" s="192"/>
      <c r="V104" s="192"/>
      <c r="W104" s="192"/>
      <c r="X104" s="192"/>
      <c r="Y104" s="192"/>
      <c r="Z104" s="192"/>
      <c r="AA104" s="192"/>
      <c r="AB104" s="192"/>
      <c r="AC104" s="192"/>
      <c r="AD104" s="192"/>
      <c r="AE104" s="192"/>
      <c r="AF104" s="147"/>
      <c r="AG104" s="115"/>
      <c r="AH104" s="115"/>
      <c r="AI104" s="93"/>
      <c r="AJ104" s="93"/>
      <c r="AK104" s="307"/>
      <c r="AL104" s="325"/>
      <c r="AM104" s="325"/>
      <c r="AN104" s="147"/>
      <c r="AO104" s="350"/>
      <c r="AP104" s="359"/>
      <c r="AQ104" s="379"/>
      <c r="AR104" s="405"/>
      <c r="AS104" s="405"/>
      <c r="AT104" s="430" t="str">
        <f t="shared" si="6"/>
        <v/>
      </c>
      <c r="AU104" s="437" t="str">
        <f t="shared" si="7"/>
        <v/>
      </c>
      <c r="AV104" s="443" t="str">
        <f t="shared" si="8"/>
        <v/>
      </c>
      <c r="AW104" s="450" t="str">
        <f t="shared" si="1"/>
        <v/>
      </c>
      <c r="AX104" s="450" t="str">
        <f t="shared" si="9"/>
        <v/>
      </c>
      <c r="AY104" s="457" t="str">
        <f t="shared" si="10"/>
        <v/>
      </c>
      <c r="AZ104" s="464" t="str">
        <f t="shared" si="11"/>
        <v/>
      </c>
      <c r="BA104" s="47" t="str">
        <f t="shared" si="12"/>
        <v/>
      </c>
      <c r="BB104" s="47" t="str">
        <f t="shared" si="13"/>
        <v/>
      </c>
      <c r="BC104" s="47" t="str">
        <f t="shared" si="14"/>
        <v/>
      </c>
      <c r="BD104" s="47" t="str">
        <f t="shared" si="23"/>
        <v/>
      </c>
      <c r="BE104" s="486"/>
      <c r="BF104" s="492"/>
      <c r="BG104" s="464" t="str">
        <f t="shared" si="15"/>
        <v/>
      </c>
      <c r="BH104" s="464" t="str">
        <f t="shared" si="24"/>
        <v/>
      </c>
      <c r="BI104" s="464" t="str">
        <f t="shared" si="16"/>
        <v/>
      </c>
      <c r="BJ104" s="492"/>
      <c r="BK104" s="492"/>
      <c r="BL104" s="492"/>
      <c r="BM104" s="492"/>
      <c r="BN104" s="464" t="str">
        <f t="shared" si="17"/>
        <v/>
      </c>
      <c r="BO104" s="464" t="str">
        <f t="shared" si="18"/>
        <v/>
      </c>
      <c r="BP104" s="504" t="str">
        <f t="shared" si="25"/>
        <v/>
      </c>
      <c r="BQ104" s="510" t="str">
        <f t="shared" si="26"/>
        <v/>
      </c>
      <c r="BR104" s="510" t="str">
        <f>IF(F104="","",IF(OR(分岐管理シート!AK104&lt;1,分岐管理シート!AK104&gt;13),"error",""))</f>
        <v/>
      </c>
      <c r="BS104" s="510" t="str">
        <f>IF(F104="","",IF(VLOOKUP(AJ104,―!$AD$2:$AE$14,2,FALSE)&lt;=VLOOKUP(AK104,―!$AD$2:$AE$14,2,FALSE),"","error"))</f>
        <v/>
      </c>
      <c r="BT104" s="516"/>
      <c r="BU104" s="516"/>
      <c r="BV104" s="516"/>
      <c r="BW104" s="510" t="str">
        <f t="shared" si="19"/>
        <v/>
      </c>
      <c r="BX104" s="510" t="str">
        <f t="shared" si="20"/>
        <v/>
      </c>
      <c r="BY104" s="510" t="str">
        <f t="shared" si="21"/>
        <v/>
      </c>
      <c r="BZ104" s="516" t="str">
        <f t="shared" si="22"/>
        <v/>
      </c>
      <c r="CA104" s="510" t="str">
        <f>分岐管理シート!BB104</f>
        <v/>
      </c>
      <c r="CB104" s="527" t="str">
        <f t="shared" si="27"/>
        <v/>
      </c>
      <c r="CC104" s="529" t="str">
        <f t="shared" si="2"/>
        <v/>
      </c>
    </row>
    <row r="105" spans="1:81" s="3" customFormat="1">
      <c r="A105" s="14"/>
      <c r="B105" s="27"/>
      <c r="C105" s="46">
        <v>24</v>
      </c>
      <c r="D105" s="63"/>
      <c r="E105" s="63"/>
      <c r="F105" s="63"/>
      <c r="G105" s="93"/>
      <c r="H105" s="93"/>
      <c r="I105" s="115"/>
      <c r="J105" s="115"/>
      <c r="K105" s="115"/>
      <c r="L105" s="115"/>
      <c r="M105" s="147"/>
      <c r="N105" s="161">
        <f t="shared" si="4"/>
        <v>0</v>
      </c>
      <c r="O105" s="167">
        <f t="shared" si="5"/>
        <v>0</v>
      </c>
      <c r="P105" s="179"/>
      <c r="Q105" s="192"/>
      <c r="R105" s="192"/>
      <c r="S105" s="192"/>
      <c r="T105" s="192"/>
      <c r="U105" s="192"/>
      <c r="V105" s="192"/>
      <c r="W105" s="192"/>
      <c r="X105" s="192"/>
      <c r="Y105" s="192"/>
      <c r="Z105" s="192"/>
      <c r="AA105" s="192"/>
      <c r="AB105" s="192"/>
      <c r="AC105" s="192"/>
      <c r="AD105" s="192"/>
      <c r="AE105" s="192"/>
      <c r="AF105" s="147"/>
      <c r="AG105" s="115"/>
      <c r="AH105" s="115"/>
      <c r="AI105" s="93"/>
      <c r="AJ105" s="93"/>
      <c r="AK105" s="307"/>
      <c r="AL105" s="325"/>
      <c r="AM105" s="325"/>
      <c r="AN105" s="147"/>
      <c r="AO105" s="350"/>
      <c r="AP105" s="359"/>
      <c r="AQ105" s="379"/>
      <c r="AR105" s="405"/>
      <c r="AS105" s="405"/>
      <c r="AT105" s="430" t="str">
        <f t="shared" si="6"/>
        <v/>
      </c>
      <c r="AU105" s="437" t="str">
        <f t="shared" si="7"/>
        <v/>
      </c>
      <c r="AV105" s="443" t="str">
        <f t="shared" si="8"/>
        <v/>
      </c>
      <c r="AW105" s="450" t="str">
        <f t="shared" si="1"/>
        <v/>
      </c>
      <c r="AX105" s="450" t="str">
        <f t="shared" si="9"/>
        <v/>
      </c>
      <c r="AY105" s="457" t="str">
        <f t="shared" si="10"/>
        <v/>
      </c>
      <c r="AZ105" s="464" t="str">
        <f t="shared" si="11"/>
        <v/>
      </c>
      <c r="BA105" s="47" t="str">
        <f t="shared" si="12"/>
        <v/>
      </c>
      <c r="BB105" s="47" t="str">
        <f t="shared" si="13"/>
        <v/>
      </c>
      <c r="BC105" s="47" t="str">
        <f t="shared" si="14"/>
        <v/>
      </c>
      <c r="BD105" s="47" t="str">
        <f t="shared" si="23"/>
        <v/>
      </c>
      <c r="BE105" s="486"/>
      <c r="BF105" s="492"/>
      <c r="BG105" s="464" t="str">
        <f t="shared" si="15"/>
        <v/>
      </c>
      <c r="BH105" s="464" t="str">
        <f t="shared" si="24"/>
        <v/>
      </c>
      <c r="BI105" s="464" t="str">
        <f t="shared" si="16"/>
        <v/>
      </c>
      <c r="BJ105" s="492"/>
      <c r="BK105" s="492"/>
      <c r="BL105" s="492"/>
      <c r="BM105" s="492"/>
      <c r="BN105" s="464" t="str">
        <f t="shared" si="17"/>
        <v/>
      </c>
      <c r="BO105" s="464" t="str">
        <f t="shared" si="18"/>
        <v/>
      </c>
      <c r="BP105" s="504" t="str">
        <f t="shared" si="25"/>
        <v/>
      </c>
      <c r="BQ105" s="510" t="str">
        <f t="shared" si="26"/>
        <v/>
      </c>
      <c r="BR105" s="510" t="str">
        <f>IF(F105="","",IF(OR(分岐管理シート!AK105&lt;1,分岐管理シート!AK105&gt;13),"error",""))</f>
        <v/>
      </c>
      <c r="BS105" s="510" t="str">
        <f>IF(F105="","",IF(VLOOKUP(AJ105,―!$AD$2:$AE$14,2,FALSE)&lt;=VLOOKUP(AK105,―!$AD$2:$AE$14,2,FALSE),"","error"))</f>
        <v/>
      </c>
      <c r="BT105" s="516"/>
      <c r="BU105" s="516"/>
      <c r="BV105" s="516"/>
      <c r="BW105" s="510" t="str">
        <f t="shared" si="19"/>
        <v/>
      </c>
      <c r="BX105" s="510" t="str">
        <f t="shared" si="20"/>
        <v/>
      </c>
      <c r="BY105" s="510" t="str">
        <f t="shared" si="21"/>
        <v/>
      </c>
      <c r="BZ105" s="516" t="str">
        <f t="shared" si="22"/>
        <v/>
      </c>
      <c r="CA105" s="510" t="str">
        <f>分岐管理シート!BB105</f>
        <v/>
      </c>
      <c r="CB105" s="527" t="str">
        <f t="shared" si="27"/>
        <v/>
      </c>
      <c r="CC105" s="529" t="str">
        <f t="shared" si="2"/>
        <v/>
      </c>
    </row>
    <row r="106" spans="1:81" s="3" customFormat="1">
      <c r="A106" s="14"/>
      <c r="B106" s="27"/>
      <c r="C106" s="47">
        <v>25</v>
      </c>
      <c r="D106" s="63"/>
      <c r="E106" s="63"/>
      <c r="F106" s="63"/>
      <c r="G106" s="93"/>
      <c r="H106" s="93"/>
      <c r="I106" s="115"/>
      <c r="J106" s="115"/>
      <c r="K106" s="115"/>
      <c r="L106" s="115"/>
      <c r="M106" s="147"/>
      <c r="N106" s="161">
        <f t="shared" si="4"/>
        <v>0</v>
      </c>
      <c r="O106" s="167">
        <f t="shared" si="5"/>
        <v>0</v>
      </c>
      <c r="P106" s="179"/>
      <c r="Q106" s="192"/>
      <c r="R106" s="192"/>
      <c r="S106" s="192"/>
      <c r="T106" s="192"/>
      <c r="U106" s="192"/>
      <c r="V106" s="192"/>
      <c r="W106" s="192"/>
      <c r="X106" s="192"/>
      <c r="Y106" s="192"/>
      <c r="Z106" s="192"/>
      <c r="AA106" s="192"/>
      <c r="AB106" s="192"/>
      <c r="AC106" s="192"/>
      <c r="AD106" s="192"/>
      <c r="AE106" s="192"/>
      <c r="AF106" s="147"/>
      <c r="AG106" s="115"/>
      <c r="AH106" s="115"/>
      <c r="AI106" s="93"/>
      <c r="AJ106" s="93"/>
      <c r="AK106" s="307"/>
      <c r="AL106" s="325"/>
      <c r="AM106" s="325"/>
      <c r="AN106" s="147"/>
      <c r="AO106" s="350"/>
      <c r="AP106" s="359"/>
      <c r="AQ106" s="379"/>
      <c r="AR106" s="405"/>
      <c r="AS106" s="405"/>
      <c r="AT106" s="430" t="str">
        <f t="shared" si="6"/>
        <v/>
      </c>
      <c r="AU106" s="437" t="str">
        <f t="shared" si="7"/>
        <v/>
      </c>
      <c r="AV106" s="443" t="str">
        <f t="shared" si="8"/>
        <v/>
      </c>
      <c r="AW106" s="450" t="str">
        <f t="shared" si="1"/>
        <v/>
      </c>
      <c r="AX106" s="450" t="str">
        <f t="shared" si="9"/>
        <v/>
      </c>
      <c r="AY106" s="457" t="str">
        <f t="shared" si="10"/>
        <v/>
      </c>
      <c r="AZ106" s="464" t="str">
        <f t="shared" si="11"/>
        <v/>
      </c>
      <c r="BA106" s="47" t="str">
        <f t="shared" si="12"/>
        <v/>
      </c>
      <c r="BB106" s="47" t="str">
        <f t="shared" si="13"/>
        <v/>
      </c>
      <c r="BC106" s="47" t="str">
        <f t="shared" si="14"/>
        <v/>
      </c>
      <c r="BD106" s="47" t="str">
        <f t="shared" si="23"/>
        <v/>
      </c>
      <c r="BE106" s="486"/>
      <c r="BF106" s="492"/>
      <c r="BG106" s="464" t="str">
        <f t="shared" si="15"/>
        <v/>
      </c>
      <c r="BH106" s="464" t="str">
        <f t="shared" si="24"/>
        <v/>
      </c>
      <c r="BI106" s="464" t="str">
        <f t="shared" si="16"/>
        <v/>
      </c>
      <c r="BJ106" s="492"/>
      <c r="BK106" s="492"/>
      <c r="BL106" s="492"/>
      <c r="BM106" s="492"/>
      <c r="BN106" s="464" t="str">
        <f t="shared" si="17"/>
        <v/>
      </c>
      <c r="BO106" s="464" t="str">
        <f t="shared" si="18"/>
        <v/>
      </c>
      <c r="BP106" s="504" t="str">
        <f t="shared" si="25"/>
        <v/>
      </c>
      <c r="BQ106" s="510" t="str">
        <f t="shared" si="26"/>
        <v/>
      </c>
      <c r="BR106" s="510" t="str">
        <f>IF(F106="","",IF(OR(分岐管理シート!AK106&lt;1,分岐管理シート!AK106&gt;13),"error",""))</f>
        <v/>
      </c>
      <c r="BS106" s="510" t="str">
        <f>IF(F106="","",IF(VLOOKUP(AJ106,―!$AD$2:$AE$14,2,FALSE)&lt;=VLOOKUP(AK106,―!$AD$2:$AE$14,2,FALSE),"","error"))</f>
        <v/>
      </c>
      <c r="BT106" s="516"/>
      <c r="BU106" s="516"/>
      <c r="BV106" s="516"/>
      <c r="BW106" s="510" t="str">
        <f t="shared" si="19"/>
        <v/>
      </c>
      <c r="BX106" s="510" t="str">
        <f t="shared" si="20"/>
        <v/>
      </c>
      <c r="BY106" s="510" t="str">
        <f t="shared" si="21"/>
        <v/>
      </c>
      <c r="BZ106" s="516" t="str">
        <f t="shared" si="22"/>
        <v/>
      </c>
      <c r="CA106" s="510" t="str">
        <f>分岐管理シート!BB106</f>
        <v/>
      </c>
      <c r="CB106" s="527" t="str">
        <f t="shared" si="27"/>
        <v/>
      </c>
      <c r="CC106" s="529" t="str">
        <f t="shared" si="2"/>
        <v/>
      </c>
    </row>
    <row r="107" spans="1:81" s="3" customFormat="1">
      <c r="A107" s="14"/>
      <c r="B107" s="27"/>
      <c r="C107" s="47">
        <v>26</v>
      </c>
      <c r="D107" s="63"/>
      <c r="E107" s="63"/>
      <c r="F107" s="63"/>
      <c r="G107" s="93"/>
      <c r="H107" s="93"/>
      <c r="I107" s="115"/>
      <c r="J107" s="115"/>
      <c r="K107" s="115"/>
      <c r="L107" s="115"/>
      <c r="M107" s="147"/>
      <c r="N107" s="161">
        <f t="shared" si="4"/>
        <v>0</v>
      </c>
      <c r="O107" s="167">
        <f t="shared" si="5"/>
        <v>0</v>
      </c>
      <c r="P107" s="179"/>
      <c r="Q107" s="192"/>
      <c r="R107" s="192"/>
      <c r="S107" s="192"/>
      <c r="T107" s="192"/>
      <c r="U107" s="192"/>
      <c r="V107" s="192"/>
      <c r="W107" s="192"/>
      <c r="X107" s="192"/>
      <c r="Y107" s="192"/>
      <c r="Z107" s="192"/>
      <c r="AA107" s="192"/>
      <c r="AB107" s="192"/>
      <c r="AC107" s="192"/>
      <c r="AD107" s="192"/>
      <c r="AE107" s="192"/>
      <c r="AF107" s="147"/>
      <c r="AG107" s="115"/>
      <c r="AH107" s="115"/>
      <c r="AI107" s="93"/>
      <c r="AJ107" s="93"/>
      <c r="AK107" s="307"/>
      <c r="AL107" s="325"/>
      <c r="AM107" s="325"/>
      <c r="AN107" s="147"/>
      <c r="AO107" s="350"/>
      <c r="AP107" s="359"/>
      <c r="AQ107" s="379"/>
      <c r="AR107" s="405"/>
      <c r="AS107" s="405"/>
      <c r="AT107" s="430" t="str">
        <f t="shared" si="6"/>
        <v/>
      </c>
      <c r="AU107" s="437" t="str">
        <f t="shared" si="7"/>
        <v/>
      </c>
      <c r="AV107" s="443" t="str">
        <f t="shared" si="8"/>
        <v/>
      </c>
      <c r="AW107" s="450" t="str">
        <f t="shared" si="1"/>
        <v/>
      </c>
      <c r="AX107" s="450" t="str">
        <f t="shared" si="9"/>
        <v/>
      </c>
      <c r="AY107" s="457" t="str">
        <f t="shared" si="10"/>
        <v/>
      </c>
      <c r="AZ107" s="464" t="str">
        <f t="shared" si="11"/>
        <v/>
      </c>
      <c r="BA107" s="47" t="str">
        <f t="shared" si="12"/>
        <v/>
      </c>
      <c r="BB107" s="47" t="str">
        <f t="shared" si="13"/>
        <v/>
      </c>
      <c r="BC107" s="47" t="str">
        <f t="shared" si="14"/>
        <v/>
      </c>
      <c r="BD107" s="47" t="str">
        <f t="shared" si="23"/>
        <v/>
      </c>
      <c r="BE107" s="486"/>
      <c r="BF107" s="492"/>
      <c r="BG107" s="464" t="str">
        <f t="shared" si="15"/>
        <v/>
      </c>
      <c r="BH107" s="464" t="str">
        <f t="shared" si="24"/>
        <v/>
      </c>
      <c r="BI107" s="464" t="str">
        <f t="shared" si="16"/>
        <v/>
      </c>
      <c r="BJ107" s="492"/>
      <c r="BK107" s="492"/>
      <c r="BL107" s="492"/>
      <c r="BM107" s="492"/>
      <c r="BN107" s="464" t="str">
        <f t="shared" si="17"/>
        <v/>
      </c>
      <c r="BO107" s="464" t="str">
        <f t="shared" si="18"/>
        <v/>
      </c>
      <c r="BP107" s="504" t="str">
        <f t="shared" si="25"/>
        <v/>
      </c>
      <c r="BQ107" s="510" t="str">
        <f t="shared" si="26"/>
        <v/>
      </c>
      <c r="BR107" s="510" t="str">
        <f>IF(F107="","",IF(OR(分岐管理シート!AK107&lt;1,分岐管理シート!AK107&gt;13),"error",""))</f>
        <v/>
      </c>
      <c r="BS107" s="510" t="str">
        <f>IF(F107="","",IF(VLOOKUP(AJ107,―!$AD$2:$AE$14,2,FALSE)&lt;=VLOOKUP(AK107,―!$AD$2:$AE$14,2,FALSE),"","error"))</f>
        <v/>
      </c>
      <c r="BT107" s="516"/>
      <c r="BU107" s="516"/>
      <c r="BV107" s="516"/>
      <c r="BW107" s="510" t="str">
        <f t="shared" si="19"/>
        <v/>
      </c>
      <c r="BX107" s="510" t="str">
        <f t="shared" si="20"/>
        <v/>
      </c>
      <c r="BY107" s="510" t="str">
        <f t="shared" si="21"/>
        <v/>
      </c>
      <c r="BZ107" s="516" t="str">
        <f t="shared" si="22"/>
        <v/>
      </c>
      <c r="CA107" s="510" t="str">
        <f>分岐管理シート!BB107</f>
        <v/>
      </c>
      <c r="CB107" s="527" t="str">
        <f t="shared" si="27"/>
        <v/>
      </c>
      <c r="CC107" s="529" t="str">
        <f t="shared" si="2"/>
        <v/>
      </c>
    </row>
    <row r="108" spans="1:81" s="3" customFormat="1">
      <c r="A108" s="14"/>
      <c r="B108" s="27"/>
      <c r="C108" s="46">
        <v>27</v>
      </c>
      <c r="D108" s="63"/>
      <c r="E108" s="63"/>
      <c r="F108" s="63"/>
      <c r="G108" s="93"/>
      <c r="H108" s="93"/>
      <c r="I108" s="115"/>
      <c r="J108" s="115"/>
      <c r="K108" s="115"/>
      <c r="L108" s="115"/>
      <c r="M108" s="147"/>
      <c r="N108" s="161">
        <f t="shared" si="4"/>
        <v>0</v>
      </c>
      <c r="O108" s="167">
        <f t="shared" si="5"/>
        <v>0</v>
      </c>
      <c r="P108" s="179"/>
      <c r="Q108" s="192"/>
      <c r="R108" s="192"/>
      <c r="S108" s="192"/>
      <c r="T108" s="192"/>
      <c r="U108" s="192"/>
      <c r="V108" s="192"/>
      <c r="W108" s="192"/>
      <c r="X108" s="192"/>
      <c r="Y108" s="192"/>
      <c r="Z108" s="192"/>
      <c r="AA108" s="192"/>
      <c r="AB108" s="192"/>
      <c r="AC108" s="192"/>
      <c r="AD108" s="192"/>
      <c r="AE108" s="192"/>
      <c r="AF108" s="147"/>
      <c r="AG108" s="115"/>
      <c r="AH108" s="115"/>
      <c r="AI108" s="93"/>
      <c r="AJ108" s="93"/>
      <c r="AK108" s="307"/>
      <c r="AL108" s="325"/>
      <c r="AM108" s="325"/>
      <c r="AN108" s="147"/>
      <c r="AO108" s="350"/>
      <c r="AP108" s="359"/>
      <c r="AQ108" s="379"/>
      <c r="AR108" s="405"/>
      <c r="AS108" s="405"/>
      <c r="AT108" s="430" t="str">
        <f t="shared" si="6"/>
        <v/>
      </c>
      <c r="AU108" s="437" t="str">
        <f t="shared" si="7"/>
        <v/>
      </c>
      <c r="AV108" s="443" t="str">
        <f t="shared" si="8"/>
        <v/>
      </c>
      <c r="AW108" s="450" t="str">
        <f t="shared" si="1"/>
        <v/>
      </c>
      <c r="AX108" s="450" t="str">
        <f t="shared" si="9"/>
        <v/>
      </c>
      <c r="AY108" s="457" t="str">
        <f t="shared" si="10"/>
        <v/>
      </c>
      <c r="AZ108" s="464" t="str">
        <f t="shared" si="11"/>
        <v/>
      </c>
      <c r="BA108" s="47" t="str">
        <f t="shared" si="12"/>
        <v/>
      </c>
      <c r="BB108" s="47" t="str">
        <f t="shared" si="13"/>
        <v/>
      </c>
      <c r="BC108" s="47" t="str">
        <f t="shared" si="14"/>
        <v/>
      </c>
      <c r="BD108" s="47" t="str">
        <f t="shared" si="23"/>
        <v/>
      </c>
      <c r="BE108" s="486"/>
      <c r="BF108" s="492"/>
      <c r="BG108" s="464" t="str">
        <f t="shared" si="15"/>
        <v/>
      </c>
      <c r="BH108" s="464" t="str">
        <f t="shared" si="24"/>
        <v/>
      </c>
      <c r="BI108" s="464" t="str">
        <f t="shared" si="16"/>
        <v/>
      </c>
      <c r="BJ108" s="492"/>
      <c r="BK108" s="492"/>
      <c r="BL108" s="492"/>
      <c r="BM108" s="492"/>
      <c r="BN108" s="464" t="str">
        <f t="shared" si="17"/>
        <v/>
      </c>
      <c r="BO108" s="464" t="str">
        <f t="shared" si="18"/>
        <v/>
      </c>
      <c r="BP108" s="504" t="str">
        <f t="shared" si="25"/>
        <v/>
      </c>
      <c r="BQ108" s="510" t="str">
        <f t="shared" si="26"/>
        <v/>
      </c>
      <c r="BR108" s="510" t="str">
        <f>IF(F108="","",IF(OR(分岐管理シート!AK108&lt;1,分岐管理シート!AK108&gt;13),"error",""))</f>
        <v/>
      </c>
      <c r="BS108" s="510" t="str">
        <f>IF(F108="","",IF(VLOOKUP(AJ108,―!$AD$2:$AE$14,2,FALSE)&lt;=VLOOKUP(AK108,―!$AD$2:$AE$14,2,FALSE),"","error"))</f>
        <v/>
      </c>
      <c r="BT108" s="516"/>
      <c r="BU108" s="516"/>
      <c r="BV108" s="516"/>
      <c r="BW108" s="510" t="str">
        <f t="shared" si="19"/>
        <v/>
      </c>
      <c r="BX108" s="510" t="str">
        <f t="shared" si="20"/>
        <v/>
      </c>
      <c r="BY108" s="510" t="str">
        <f t="shared" si="21"/>
        <v/>
      </c>
      <c r="BZ108" s="516" t="str">
        <f t="shared" si="22"/>
        <v/>
      </c>
      <c r="CA108" s="510" t="str">
        <f>分岐管理シート!BB108</f>
        <v/>
      </c>
      <c r="CB108" s="527" t="str">
        <f t="shared" si="27"/>
        <v/>
      </c>
      <c r="CC108" s="529" t="str">
        <f t="shared" si="2"/>
        <v/>
      </c>
    </row>
    <row r="109" spans="1:81" s="3" customFormat="1">
      <c r="A109" s="14"/>
      <c r="B109" s="27"/>
      <c r="C109" s="47">
        <v>28</v>
      </c>
      <c r="D109" s="63"/>
      <c r="E109" s="63"/>
      <c r="F109" s="63"/>
      <c r="G109" s="93"/>
      <c r="H109" s="93"/>
      <c r="I109" s="115"/>
      <c r="J109" s="115"/>
      <c r="K109" s="115"/>
      <c r="L109" s="115"/>
      <c r="M109" s="147"/>
      <c r="N109" s="161">
        <f t="shared" si="4"/>
        <v>0</v>
      </c>
      <c r="O109" s="167">
        <f t="shared" si="5"/>
        <v>0</v>
      </c>
      <c r="P109" s="179"/>
      <c r="Q109" s="192"/>
      <c r="R109" s="192"/>
      <c r="S109" s="192"/>
      <c r="T109" s="192"/>
      <c r="U109" s="192"/>
      <c r="V109" s="192"/>
      <c r="W109" s="192"/>
      <c r="X109" s="192"/>
      <c r="Y109" s="192"/>
      <c r="Z109" s="192"/>
      <c r="AA109" s="192"/>
      <c r="AB109" s="192"/>
      <c r="AC109" s="192"/>
      <c r="AD109" s="192"/>
      <c r="AE109" s="192"/>
      <c r="AF109" s="147"/>
      <c r="AG109" s="115"/>
      <c r="AH109" s="115"/>
      <c r="AI109" s="93"/>
      <c r="AJ109" s="93"/>
      <c r="AK109" s="307"/>
      <c r="AL109" s="325"/>
      <c r="AM109" s="325"/>
      <c r="AN109" s="147"/>
      <c r="AO109" s="350"/>
      <c r="AP109" s="359"/>
      <c r="AQ109" s="379"/>
      <c r="AR109" s="405"/>
      <c r="AS109" s="405"/>
      <c r="AT109" s="430" t="str">
        <f t="shared" si="6"/>
        <v/>
      </c>
      <c r="AU109" s="437" t="str">
        <f t="shared" si="7"/>
        <v/>
      </c>
      <c r="AV109" s="443" t="str">
        <f t="shared" si="8"/>
        <v/>
      </c>
      <c r="AW109" s="450" t="str">
        <f t="shared" si="1"/>
        <v/>
      </c>
      <c r="AX109" s="450" t="str">
        <f t="shared" si="9"/>
        <v/>
      </c>
      <c r="AY109" s="457" t="str">
        <f t="shared" si="10"/>
        <v/>
      </c>
      <c r="AZ109" s="464" t="str">
        <f t="shared" si="11"/>
        <v/>
      </c>
      <c r="BA109" s="47" t="str">
        <f t="shared" si="12"/>
        <v/>
      </c>
      <c r="BB109" s="47" t="str">
        <f t="shared" si="13"/>
        <v/>
      </c>
      <c r="BC109" s="47" t="str">
        <f t="shared" si="14"/>
        <v/>
      </c>
      <c r="BD109" s="47" t="str">
        <f t="shared" si="23"/>
        <v/>
      </c>
      <c r="BE109" s="486"/>
      <c r="BF109" s="492"/>
      <c r="BG109" s="464" t="str">
        <f t="shared" si="15"/>
        <v/>
      </c>
      <c r="BH109" s="464" t="str">
        <f t="shared" si="24"/>
        <v/>
      </c>
      <c r="BI109" s="464" t="str">
        <f t="shared" si="16"/>
        <v/>
      </c>
      <c r="BJ109" s="492"/>
      <c r="BK109" s="492"/>
      <c r="BL109" s="492"/>
      <c r="BM109" s="492"/>
      <c r="BN109" s="464" t="str">
        <f t="shared" si="17"/>
        <v/>
      </c>
      <c r="BO109" s="464" t="str">
        <f t="shared" si="18"/>
        <v/>
      </c>
      <c r="BP109" s="504" t="str">
        <f t="shared" si="25"/>
        <v/>
      </c>
      <c r="BQ109" s="510" t="str">
        <f t="shared" si="26"/>
        <v/>
      </c>
      <c r="BR109" s="510" t="str">
        <f>IF(F109="","",IF(OR(分岐管理シート!AK109&lt;1,分岐管理シート!AK109&gt;13),"error",""))</f>
        <v/>
      </c>
      <c r="BS109" s="510" t="str">
        <f>IF(F109="","",IF(VLOOKUP(AJ109,―!$AD$2:$AE$14,2,FALSE)&lt;=VLOOKUP(AK109,―!$AD$2:$AE$14,2,FALSE),"","error"))</f>
        <v/>
      </c>
      <c r="BT109" s="516"/>
      <c r="BU109" s="516"/>
      <c r="BV109" s="516"/>
      <c r="BW109" s="510" t="str">
        <f t="shared" si="19"/>
        <v/>
      </c>
      <c r="BX109" s="510" t="str">
        <f t="shared" si="20"/>
        <v/>
      </c>
      <c r="BY109" s="510" t="str">
        <f t="shared" si="21"/>
        <v/>
      </c>
      <c r="BZ109" s="516" t="str">
        <f t="shared" si="22"/>
        <v/>
      </c>
      <c r="CA109" s="510" t="str">
        <f>分岐管理シート!BB109</f>
        <v/>
      </c>
      <c r="CB109" s="527" t="str">
        <f t="shared" si="27"/>
        <v/>
      </c>
      <c r="CC109" s="529" t="str">
        <f t="shared" si="2"/>
        <v/>
      </c>
    </row>
    <row r="110" spans="1:81" s="3" customFormat="1">
      <c r="A110" s="14"/>
      <c r="B110" s="27"/>
      <c r="C110" s="47">
        <v>29</v>
      </c>
      <c r="D110" s="63"/>
      <c r="E110" s="63"/>
      <c r="F110" s="63"/>
      <c r="G110" s="93"/>
      <c r="H110" s="93"/>
      <c r="I110" s="115"/>
      <c r="J110" s="115"/>
      <c r="K110" s="115"/>
      <c r="L110" s="115"/>
      <c r="M110" s="147"/>
      <c r="N110" s="161">
        <f t="shared" si="4"/>
        <v>0</v>
      </c>
      <c r="O110" s="167">
        <f t="shared" si="5"/>
        <v>0</v>
      </c>
      <c r="P110" s="179"/>
      <c r="Q110" s="192"/>
      <c r="R110" s="192"/>
      <c r="S110" s="192"/>
      <c r="T110" s="192"/>
      <c r="U110" s="192"/>
      <c r="V110" s="192"/>
      <c r="W110" s="192"/>
      <c r="X110" s="192"/>
      <c r="Y110" s="192"/>
      <c r="Z110" s="192"/>
      <c r="AA110" s="192"/>
      <c r="AB110" s="192"/>
      <c r="AC110" s="192"/>
      <c r="AD110" s="192"/>
      <c r="AE110" s="192"/>
      <c r="AF110" s="147"/>
      <c r="AG110" s="115"/>
      <c r="AH110" s="115"/>
      <c r="AI110" s="93"/>
      <c r="AJ110" s="93"/>
      <c r="AK110" s="307"/>
      <c r="AL110" s="325"/>
      <c r="AM110" s="325"/>
      <c r="AN110" s="147"/>
      <c r="AO110" s="350"/>
      <c r="AP110" s="359"/>
      <c r="AQ110" s="379"/>
      <c r="AR110" s="405"/>
      <c r="AS110" s="405"/>
      <c r="AT110" s="430" t="str">
        <f t="shared" si="6"/>
        <v/>
      </c>
      <c r="AU110" s="437" t="str">
        <f t="shared" si="7"/>
        <v/>
      </c>
      <c r="AV110" s="443" t="str">
        <f t="shared" si="8"/>
        <v/>
      </c>
      <c r="AW110" s="450" t="str">
        <f t="shared" si="1"/>
        <v/>
      </c>
      <c r="AX110" s="450" t="str">
        <f t="shared" si="9"/>
        <v/>
      </c>
      <c r="AY110" s="457" t="str">
        <f t="shared" si="10"/>
        <v/>
      </c>
      <c r="AZ110" s="464" t="str">
        <f t="shared" si="11"/>
        <v/>
      </c>
      <c r="BA110" s="47" t="str">
        <f t="shared" si="12"/>
        <v/>
      </c>
      <c r="BB110" s="47" t="str">
        <f t="shared" si="13"/>
        <v/>
      </c>
      <c r="BC110" s="47" t="str">
        <f t="shared" si="14"/>
        <v/>
      </c>
      <c r="BD110" s="47" t="str">
        <f t="shared" si="23"/>
        <v/>
      </c>
      <c r="BE110" s="486"/>
      <c r="BF110" s="492"/>
      <c r="BG110" s="464" t="str">
        <f t="shared" si="15"/>
        <v/>
      </c>
      <c r="BH110" s="464" t="str">
        <f t="shared" si="24"/>
        <v/>
      </c>
      <c r="BI110" s="464" t="str">
        <f t="shared" si="16"/>
        <v/>
      </c>
      <c r="BJ110" s="492"/>
      <c r="BK110" s="492"/>
      <c r="BL110" s="492"/>
      <c r="BM110" s="492"/>
      <c r="BN110" s="464" t="str">
        <f t="shared" si="17"/>
        <v/>
      </c>
      <c r="BO110" s="464" t="str">
        <f t="shared" si="18"/>
        <v/>
      </c>
      <c r="BP110" s="504" t="str">
        <f t="shared" si="25"/>
        <v/>
      </c>
      <c r="BQ110" s="510" t="str">
        <f t="shared" si="26"/>
        <v/>
      </c>
      <c r="BR110" s="510" t="str">
        <f>IF(F110="","",IF(OR(分岐管理シート!AK110&lt;1,分岐管理シート!AK110&gt;13),"error",""))</f>
        <v/>
      </c>
      <c r="BS110" s="510" t="str">
        <f>IF(F110="","",IF(VLOOKUP(AJ110,―!$AD$2:$AE$14,2,FALSE)&lt;=VLOOKUP(AK110,―!$AD$2:$AE$14,2,FALSE),"","error"))</f>
        <v/>
      </c>
      <c r="BT110" s="516"/>
      <c r="BU110" s="516"/>
      <c r="BV110" s="516"/>
      <c r="BW110" s="510" t="str">
        <f t="shared" si="19"/>
        <v/>
      </c>
      <c r="BX110" s="510" t="str">
        <f t="shared" si="20"/>
        <v/>
      </c>
      <c r="BY110" s="510" t="str">
        <f t="shared" si="21"/>
        <v/>
      </c>
      <c r="BZ110" s="516" t="str">
        <f t="shared" si="22"/>
        <v/>
      </c>
      <c r="CA110" s="510" t="str">
        <f>分岐管理シート!BB110</f>
        <v/>
      </c>
      <c r="CB110" s="527" t="str">
        <f t="shared" si="27"/>
        <v/>
      </c>
      <c r="CC110" s="529" t="str">
        <f t="shared" si="2"/>
        <v/>
      </c>
    </row>
    <row r="111" spans="1:81">
      <c r="A111" s="7"/>
      <c r="B111" s="16"/>
      <c r="C111" s="46">
        <v>30</v>
      </c>
      <c r="D111" s="63"/>
      <c r="E111" s="63"/>
      <c r="F111" s="63"/>
      <c r="G111" s="93"/>
      <c r="H111" s="93"/>
      <c r="I111" s="115"/>
      <c r="J111" s="115"/>
      <c r="K111" s="115"/>
      <c r="L111" s="115"/>
      <c r="M111" s="147"/>
      <c r="N111" s="161">
        <f t="shared" si="4"/>
        <v>0</v>
      </c>
      <c r="O111" s="167">
        <f t="shared" si="5"/>
        <v>0</v>
      </c>
      <c r="P111" s="179"/>
      <c r="Q111" s="192"/>
      <c r="R111" s="192"/>
      <c r="S111" s="192"/>
      <c r="T111" s="192"/>
      <c r="U111" s="192"/>
      <c r="V111" s="192"/>
      <c r="W111" s="192"/>
      <c r="X111" s="192"/>
      <c r="Y111" s="192"/>
      <c r="Z111" s="192"/>
      <c r="AA111" s="192"/>
      <c r="AB111" s="192"/>
      <c r="AC111" s="192"/>
      <c r="AD111" s="192"/>
      <c r="AE111" s="192"/>
      <c r="AF111" s="147"/>
      <c r="AG111" s="115"/>
      <c r="AH111" s="115"/>
      <c r="AI111" s="93"/>
      <c r="AJ111" s="93"/>
      <c r="AK111" s="307"/>
      <c r="AL111" s="325"/>
      <c r="AM111" s="325"/>
      <c r="AN111" s="147"/>
      <c r="AO111" s="350"/>
      <c r="AP111" s="359"/>
      <c r="AQ111" s="379"/>
      <c r="AR111" s="405"/>
      <c r="AS111" s="405"/>
      <c r="AT111" s="430" t="str">
        <f t="shared" si="6"/>
        <v/>
      </c>
      <c r="AU111" s="437" t="str">
        <f t="shared" si="7"/>
        <v/>
      </c>
      <c r="AV111" s="443" t="str">
        <f t="shared" si="8"/>
        <v/>
      </c>
      <c r="AW111" s="450" t="str">
        <f t="shared" si="1"/>
        <v/>
      </c>
      <c r="AX111" s="450" t="str">
        <f t="shared" si="9"/>
        <v/>
      </c>
      <c r="AY111" s="457" t="str">
        <f t="shared" si="10"/>
        <v/>
      </c>
      <c r="AZ111" s="464" t="str">
        <f t="shared" si="11"/>
        <v/>
      </c>
      <c r="BA111" s="47" t="str">
        <f t="shared" si="12"/>
        <v/>
      </c>
      <c r="BB111" s="47" t="str">
        <f t="shared" si="13"/>
        <v/>
      </c>
      <c r="BC111" s="47" t="str">
        <f t="shared" si="14"/>
        <v/>
      </c>
      <c r="BD111" s="47" t="str">
        <f t="shared" si="23"/>
        <v/>
      </c>
      <c r="BE111" s="486"/>
      <c r="BF111" s="492"/>
      <c r="BG111" s="464" t="str">
        <f t="shared" si="15"/>
        <v/>
      </c>
      <c r="BH111" s="464" t="str">
        <f t="shared" si="24"/>
        <v/>
      </c>
      <c r="BI111" s="464" t="str">
        <f t="shared" si="16"/>
        <v/>
      </c>
      <c r="BJ111" s="492"/>
      <c r="BK111" s="492"/>
      <c r="BL111" s="492"/>
      <c r="BM111" s="492"/>
      <c r="BN111" s="464" t="str">
        <f t="shared" si="17"/>
        <v/>
      </c>
      <c r="BO111" s="464" t="str">
        <f t="shared" si="18"/>
        <v/>
      </c>
      <c r="BP111" s="504" t="str">
        <f t="shared" si="25"/>
        <v/>
      </c>
      <c r="BQ111" s="510" t="str">
        <f t="shared" si="26"/>
        <v/>
      </c>
      <c r="BR111" s="510" t="str">
        <f>IF(F111="","",IF(OR(分岐管理シート!AK111&lt;1,分岐管理シート!AK111&gt;13),"error",""))</f>
        <v/>
      </c>
      <c r="BS111" s="510" t="str">
        <f>IF(F111="","",IF(VLOOKUP(AJ111,―!$AD$2:$AE$14,2,FALSE)&lt;=VLOOKUP(AK111,―!$AD$2:$AE$14,2,FALSE),"","error"))</f>
        <v/>
      </c>
      <c r="BT111" s="516"/>
      <c r="BU111" s="516"/>
      <c r="BV111" s="516"/>
      <c r="BW111" s="510" t="str">
        <f t="shared" si="19"/>
        <v/>
      </c>
      <c r="BX111" s="510" t="str">
        <f t="shared" si="20"/>
        <v/>
      </c>
      <c r="BY111" s="510" t="str">
        <f t="shared" si="21"/>
        <v/>
      </c>
      <c r="BZ111" s="516" t="str">
        <f t="shared" si="22"/>
        <v/>
      </c>
      <c r="CA111" s="510" t="str">
        <f>分岐管理シート!BB111</f>
        <v/>
      </c>
      <c r="CB111" s="511" t="str">
        <f t="shared" si="27"/>
        <v/>
      </c>
      <c r="CC111" s="517" t="str">
        <f t="shared" si="2"/>
        <v/>
      </c>
    </row>
    <row r="112" spans="1:81">
      <c r="A112" s="7"/>
      <c r="B112" s="16"/>
      <c r="C112" s="47">
        <v>31</v>
      </c>
      <c r="D112" s="63"/>
      <c r="E112" s="63"/>
      <c r="F112" s="63"/>
      <c r="G112" s="93"/>
      <c r="H112" s="93"/>
      <c r="I112" s="115"/>
      <c r="J112" s="115"/>
      <c r="K112" s="115"/>
      <c r="L112" s="115"/>
      <c r="M112" s="147"/>
      <c r="N112" s="161">
        <f t="shared" si="4"/>
        <v>0</v>
      </c>
      <c r="O112" s="167">
        <f t="shared" si="5"/>
        <v>0</v>
      </c>
      <c r="P112" s="179"/>
      <c r="Q112" s="192"/>
      <c r="R112" s="192"/>
      <c r="S112" s="192"/>
      <c r="T112" s="192"/>
      <c r="U112" s="192"/>
      <c r="V112" s="192"/>
      <c r="W112" s="192"/>
      <c r="X112" s="192"/>
      <c r="Y112" s="192"/>
      <c r="Z112" s="192"/>
      <c r="AA112" s="192"/>
      <c r="AB112" s="192"/>
      <c r="AC112" s="192"/>
      <c r="AD112" s="192"/>
      <c r="AE112" s="192"/>
      <c r="AF112" s="147"/>
      <c r="AG112" s="115"/>
      <c r="AH112" s="115"/>
      <c r="AI112" s="93"/>
      <c r="AJ112" s="93"/>
      <c r="AK112" s="307"/>
      <c r="AL112" s="325"/>
      <c r="AM112" s="325"/>
      <c r="AN112" s="147"/>
      <c r="AO112" s="350"/>
      <c r="AP112" s="359"/>
      <c r="AQ112" s="379"/>
      <c r="AR112" s="405"/>
      <c r="AS112" s="405"/>
      <c r="AT112" s="430" t="str">
        <f t="shared" si="6"/>
        <v/>
      </c>
      <c r="AU112" s="437" t="str">
        <f t="shared" si="7"/>
        <v/>
      </c>
      <c r="AV112" s="443" t="str">
        <f t="shared" si="8"/>
        <v/>
      </c>
      <c r="AW112" s="450" t="str">
        <f t="shared" si="1"/>
        <v/>
      </c>
      <c r="AX112" s="450" t="str">
        <f t="shared" si="9"/>
        <v/>
      </c>
      <c r="AY112" s="457" t="str">
        <f t="shared" si="10"/>
        <v/>
      </c>
      <c r="AZ112" s="464" t="str">
        <f t="shared" si="11"/>
        <v/>
      </c>
      <c r="BA112" s="47" t="str">
        <f t="shared" si="12"/>
        <v/>
      </c>
      <c r="BB112" s="47" t="str">
        <f t="shared" si="13"/>
        <v/>
      </c>
      <c r="BC112" s="47" t="str">
        <f t="shared" si="14"/>
        <v/>
      </c>
      <c r="BD112" s="47" t="str">
        <f t="shared" si="23"/>
        <v/>
      </c>
      <c r="BE112" s="486"/>
      <c r="BF112" s="492"/>
      <c r="BG112" s="464" t="str">
        <f t="shared" si="15"/>
        <v/>
      </c>
      <c r="BH112" s="464" t="str">
        <f t="shared" si="24"/>
        <v/>
      </c>
      <c r="BI112" s="464" t="str">
        <f t="shared" si="16"/>
        <v/>
      </c>
      <c r="BJ112" s="492"/>
      <c r="BK112" s="492"/>
      <c r="BL112" s="492"/>
      <c r="BM112" s="492"/>
      <c r="BN112" s="464" t="str">
        <f t="shared" si="17"/>
        <v/>
      </c>
      <c r="BO112" s="464" t="str">
        <f t="shared" si="18"/>
        <v/>
      </c>
      <c r="BP112" s="504" t="str">
        <f t="shared" si="25"/>
        <v/>
      </c>
      <c r="BQ112" s="510" t="str">
        <f t="shared" si="26"/>
        <v/>
      </c>
      <c r="BR112" s="510" t="str">
        <f>IF(F112="","",IF(OR(分岐管理シート!AK112&lt;1,分岐管理シート!AK112&gt;13),"error",""))</f>
        <v/>
      </c>
      <c r="BS112" s="510" t="str">
        <f>IF(F112="","",IF(VLOOKUP(AJ112,―!$AD$2:$AE$14,2,FALSE)&lt;=VLOOKUP(AK112,―!$AD$2:$AE$14,2,FALSE),"","error"))</f>
        <v/>
      </c>
      <c r="BT112" s="516"/>
      <c r="BU112" s="516"/>
      <c r="BV112" s="516"/>
      <c r="BW112" s="510" t="str">
        <f t="shared" si="19"/>
        <v/>
      </c>
      <c r="BX112" s="510" t="str">
        <f t="shared" si="20"/>
        <v/>
      </c>
      <c r="BY112" s="510" t="str">
        <f t="shared" si="21"/>
        <v/>
      </c>
      <c r="BZ112" s="516" t="str">
        <f t="shared" si="22"/>
        <v/>
      </c>
      <c r="CA112" s="510" t="str">
        <f>分岐管理シート!BB112</f>
        <v/>
      </c>
      <c r="CB112" s="511" t="str">
        <f t="shared" si="27"/>
        <v/>
      </c>
      <c r="CC112" s="517" t="str">
        <f t="shared" si="2"/>
        <v/>
      </c>
    </row>
    <row r="113" spans="1:81">
      <c r="A113" s="7"/>
      <c r="B113" s="16"/>
      <c r="C113" s="47">
        <v>32</v>
      </c>
      <c r="D113" s="63"/>
      <c r="E113" s="63"/>
      <c r="F113" s="63"/>
      <c r="G113" s="93"/>
      <c r="H113" s="93"/>
      <c r="I113" s="115"/>
      <c r="J113" s="115"/>
      <c r="K113" s="115"/>
      <c r="L113" s="115"/>
      <c r="M113" s="147"/>
      <c r="N113" s="161">
        <f t="shared" si="4"/>
        <v>0</v>
      </c>
      <c r="O113" s="167">
        <f t="shared" si="5"/>
        <v>0</v>
      </c>
      <c r="P113" s="179"/>
      <c r="Q113" s="192"/>
      <c r="R113" s="192"/>
      <c r="S113" s="192"/>
      <c r="T113" s="192"/>
      <c r="U113" s="192"/>
      <c r="V113" s="192"/>
      <c r="W113" s="192"/>
      <c r="X113" s="192"/>
      <c r="Y113" s="192"/>
      <c r="Z113" s="192"/>
      <c r="AA113" s="192"/>
      <c r="AB113" s="192"/>
      <c r="AC113" s="192"/>
      <c r="AD113" s="192"/>
      <c r="AE113" s="192"/>
      <c r="AF113" s="147"/>
      <c r="AG113" s="115"/>
      <c r="AH113" s="115"/>
      <c r="AI113" s="93"/>
      <c r="AJ113" s="93"/>
      <c r="AK113" s="307"/>
      <c r="AL113" s="325"/>
      <c r="AM113" s="325"/>
      <c r="AN113" s="147"/>
      <c r="AO113" s="350"/>
      <c r="AP113" s="359"/>
      <c r="AQ113" s="379"/>
      <c r="AR113" s="405"/>
      <c r="AS113" s="405"/>
      <c r="AT113" s="430" t="str">
        <f t="shared" si="6"/>
        <v/>
      </c>
      <c r="AU113" s="437" t="str">
        <f t="shared" si="7"/>
        <v/>
      </c>
      <c r="AV113" s="443" t="str">
        <f t="shared" si="8"/>
        <v/>
      </c>
      <c r="AW113" s="450" t="str">
        <f t="shared" si="1"/>
        <v/>
      </c>
      <c r="AX113" s="450" t="str">
        <f t="shared" si="9"/>
        <v/>
      </c>
      <c r="AY113" s="457" t="str">
        <f t="shared" si="10"/>
        <v/>
      </c>
      <c r="AZ113" s="464" t="str">
        <f t="shared" si="11"/>
        <v/>
      </c>
      <c r="BA113" s="47" t="str">
        <f t="shared" si="12"/>
        <v/>
      </c>
      <c r="BB113" s="47" t="str">
        <f t="shared" si="13"/>
        <v/>
      </c>
      <c r="BC113" s="47" t="str">
        <f t="shared" si="14"/>
        <v/>
      </c>
      <c r="BD113" s="47" t="str">
        <f t="shared" si="23"/>
        <v/>
      </c>
      <c r="BE113" s="486"/>
      <c r="BF113" s="492"/>
      <c r="BG113" s="464" t="str">
        <f t="shared" si="15"/>
        <v/>
      </c>
      <c r="BH113" s="464" t="str">
        <f t="shared" si="24"/>
        <v/>
      </c>
      <c r="BI113" s="464" t="str">
        <f t="shared" si="16"/>
        <v/>
      </c>
      <c r="BJ113" s="492"/>
      <c r="BK113" s="492"/>
      <c r="BL113" s="492"/>
      <c r="BM113" s="492"/>
      <c r="BN113" s="464" t="str">
        <f t="shared" si="17"/>
        <v/>
      </c>
      <c r="BO113" s="464" t="str">
        <f t="shared" si="18"/>
        <v/>
      </c>
      <c r="BP113" s="504" t="str">
        <f t="shared" si="25"/>
        <v/>
      </c>
      <c r="BQ113" s="510" t="str">
        <f t="shared" si="26"/>
        <v/>
      </c>
      <c r="BR113" s="510" t="str">
        <f>IF(F113="","",IF(OR(分岐管理シート!AK113&lt;1,分岐管理シート!AK113&gt;13),"error",""))</f>
        <v/>
      </c>
      <c r="BS113" s="510" t="str">
        <f>IF(F113="","",IF(VLOOKUP(AJ113,―!$AD$2:$AE$14,2,FALSE)&lt;=VLOOKUP(AK113,―!$AD$2:$AE$14,2,FALSE),"","error"))</f>
        <v/>
      </c>
      <c r="BT113" s="516"/>
      <c r="BU113" s="516"/>
      <c r="BV113" s="516"/>
      <c r="BW113" s="510" t="str">
        <f t="shared" si="19"/>
        <v/>
      </c>
      <c r="BX113" s="510" t="str">
        <f t="shared" si="20"/>
        <v/>
      </c>
      <c r="BY113" s="510" t="str">
        <f t="shared" si="21"/>
        <v/>
      </c>
      <c r="BZ113" s="516" t="str">
        <f t="shared" si="22"/>
        <v/>
      </c>
      <c r="CA113" s="510" t="str">
        <f>分岐管理シート!BB113</f>
        <v/>
      </c>
      <c r="CB113" s="511" t="str">
        <f t="shared" si="27"/>
        <v/>
      </c>
      <c r="CC113" s="517" t="str">
        <f t="shared" si="2"/>
        <v/>
      </c>
    </row>
    <row r="114" spans="1:81">
      <c r="A114" s="7"/>
      <c r="B114" s="16"/>
      <c r="C114" s="46">
        <v>33</v>
      </c>
      <c r="D114" s="64"/>
      <c r="E114" s="64"/>
      <c r="F114" s="64"/>
      <c r="G114" s="93"/>
      <c r="H114" s="93"/>
      <c r="I114" s="115"/>
      <c r="J114" s="115"/>
      <c r="K114" s="115"/>
      <c r="L114" s="115"/>
      <c r="M114" s="147"/>
      <c r="N114" s="161">
        <f t="shared" si="4"/>
        <v>0</v>
      </c>
      <c r="O114" s="167">
        <f t="shared" si="5"/>
        <v>0</v>
      </c>
      <c r="P114" s="179"/>
      <c r="Q114" s="192"/>
      <c r="R114" s="192"/>
      <c r="S114" s="192"/>
      <c r="T114" s="192"/>
      <c r="U114" s="192"/>
      <c r="V114" s="192"/>
      <c r="W114" s="192"/>
      <c r="X114" s="192"/>
      <c r="Y114" s="192"/>
      <c r="Z114" s="192"/>
      <c r="AA114" s="192"/>
      <c r="AB114" s="192"/>
      <c r="AC114" s="192"/>
      <c r="AD114" s="192"/>
      <c r="AE114" s="192"/>
      <c r="AF114" s="147"/>
      <c r="AG114" s="115"/>
      <c r="AH114" s="115"/>
      <c r="AI114" s="93"/>
      <c r="AJ114" s="93"/>
      <c r="AK114" s="307"/>
      <c r="AL114" s="325"/>
      <c r="AM114" s="325"/>
      <c r="AN114" s="147"/>
      <c r="AO114" s="350"/>
      <c r="AP114" s="359"/>
      <c r="AQ114" s="379"/>
      <c r="AR114" s="405"/>
      <c r="AS114" s="405"/>
      <c r="AT114" s="430" t="str">
        <f t="shared" si="6"/>
        <v/>
      </c>
      <c r="AU114" s="437" t="str">
        <f t="shared" si="7"/>
        <v/>
      </c>
      <c r="AV114" s="443" t="str">
        <f t="shared" si="8"/>
        <v/>
      </c>
      <c r="AW114" s="450" t="str">
        <f t="shared" si="1"/>
        <v/>
      </c>
      <c r="AX114" s="450" t="str">
        <f t="shared" si="9"/>
        <v/>
      </c>
      <c r="AY114" s="457" t="str">
        <f t="shared" si="10"/>
        <v/>
      </c>
      <c r="AZ114" s="464" t="str">
        <f t="shared" si="11"/>
        <v/>
      </c>
      <c r="BA114" s="47" t="str">
        <f t="shared" si="12"/>
        <v/>
      </c>
      <c r="BB114" s="47" t="str">
        <f t="shared" si="13"/>
        <v/>
      </c>
      <c r="BC114" s="47" t="str">
        <f t="shared" si="14"/>
        <v/>
      </c>
      <c r="BD114" s="47" t="str">
        <f t="shared" si="23"/>
        <v/>
      </c>
      <c r="BE114" s="486"/>
      <c r="BF114" s="492"/>
      <c r="BG114" s="464" t="str">
        <f t="shared" si="15"/>
        <v/>
      </c>
      <c r="BH114" s="464" t="str">
        <f t="shared" si="24"/>
        <v/>
      </c>
      <c r="BI114" s="464" t="str">
        <f t="shared" si="16"/>
        <v/>
      </c>
      <c r="BJ114" s="492"/>
      <c r="BK114" s="492"/>
      <c r="BL114" s="492"/>
      <c r="BM114" s="492"/>
      <c r="BN114" s="464" t="str">
        <f t="shared" si="17"/>
        <v/>
      </c>
      <c r="BO114" s="464" t="str">
        <f t="shared" si="18"/>
        <v/>
      </c>
      <c r="BP114" s="504" t="str">
        <f t="shared" si="25"/>
        <v/>
      </c>
      <c r="BQ114" s="510" t="str">
        <f t="shared" si="26"/>
        <v/>
      </c>
      <c r="BR114" s="510" t="str">
        <f>IF(F114="","",IF(OR(分岐管理シート!AK114&lt;1,分岐管理シート!AK114&gt;13),"error",""))</f>
        <v/>
      </c>
      <c r="BS114" s="510" t="str">
        <f>IF(F114="","",IF(VLOOKUP(AJ114,―!$AD$2:$AE$14,2,FALSE)&lt;=VLOOKUP(AK114,―!$AD$2:$AE$14,2,FALSE),"","error"))</f>
        <v/>
      </c>
      <c r="BT114" s="516"/>
      <c r="BU114" s="516"/>
      <c r="BV114" s="516"/>
      <c r="BW114" s="510" t="str">
        <f t="shared" si="19"/>
        <v/>
      </c>
      <c r="BX114" s="510" t="str">
        <f t="shared" si="20"/>
        <v/>
      </c>
      <c r="BY114" s="510" t="str">
        <f t="shared" si="21"/>
        <v/>
      </c>
      <c r="BZ114" s="516" t="str">
        <f t="shared" si="22"/>
        <v/>
      </c>
      <c r="CA114" s="510" t="str">
        <f>分岐管理シート!BB114</f>
        <v/>
      </c>
      <c r="CB114" s="511" t="str">
        <f t="shared" si="27"/>
        <v/>
      </c>
      <c r="CC114" s="517" t="str">
        <f t="shared" si="2"/>
        <v/>
      </c>
    </row>
    <row r="115" spans="1:81">
      <c r="A115" s="7"/>
      <c r="B115" s="16"/>
      <c r="C115" s="47">
        <v>34</v>
      </c>
      <c r="D115" s="64"/>
      <c r="E115" s="64"/>
      <c r="F115" s="64"/>
      <c r="G115" s="93"/>
      <c r="H115" s="93"/>
      <c r="I115" s="115"/>
      <c r="J115" s="115"/>
      <c r="K115" s="115"/>
      <c r="L115" s="115"/>
      <c r="M115" s="147"/>
      <c r="N115" s="161">
        <f t="shared" si="4"/>
        <v>0</v>
      </c>
      <c r="O115" s="167">
        <f t="shared" si="5"/>
        <v>0</v>
      </c>
      <c r="P115" s="179"/>
      <c r="Q115" s="192"/>
      <c r="R115" s="192"/>
      <c r="S115" s="192"/>
      <c r="T115" s="192"/>
      <c r="U115" s="192"/>
      <c r="V115" s="192"/>
      <c r="W115" s="192"/>
      <c r="X115" s="192"/>
      <c r="Y115" s="192"/>
      <c r="Z115" s="192"/>
      <c r="AA115" s="192"/>
      <c r="AB115" s="192"/>
      <c r="AC115" s="192"/>
      <c r="AD115" s="192"/>
      <c r="AE115" s="192"/>
      <c r="AF115" s="147"/>
      <c r="AG115" s="115"/>
      <c r="AH115" s="115"/>
      <c r="AI115" s="93"/>
      <c r="AJ115" s="93"/>
      <c r="AK115" s="307"/>
      <c r="AL115" s="325"/>
      <c r="AM115" s="325"/>
      <c r="AN115" s="147"/>
      <c r="AO115" s="350"/>
      <c r="AP115" s="359"/>
      <c r="AQ115" s="379"/>
      <c r="AR115" s="405"/>
      <c r="AS115" s="405"/>
      <c r="AT115" s="430" t="str">
        <f t="shared" si="6"/>
        <v/>
      </c>
      <c r="AU115" s="437" t="str">
        <f t="shared" si="7"/>
        <v/>
      </c>
      <c r="AV115" s="443" t="str">
        <f t="shared" si="8"/>
        <v/>
      </c>
      <c r="AW115" s="450" t="str">
        <f t="shared" si="1"/>
        <v/>
      </c>
      <c r="AX115" s="450" t="str">
        <f t="shared" si="9"/>
        <v/>
      </c>
      <c r="AY115" s="457" t="str">
        <f t="shared" si="10"/>
        <v/>
      </c>
      <c r="AZ115" s="464" t="str">
        <f t="shared" si="11"/>
        <v/>
      </c>
      <c r="BA115" s="47" t="str">
        <f t="shared" si="12"/>
        <v/>
      </c>
      <c r="BB115" s="47" t="str">
        <f t="shared" si="13"/>
        <v/>
      </c>
      <c r="BC115" s="47" t="str">
        <f t="shared" si="14"/>
        <v/>
      </c>
      <c r="BD115" s="47" t="str">
        <f t="shared" si="23"/>
        <v/>
      </c>
      <c r="BE115" s="486"/>
      <c r="BF115" s="492"/>
      <c r="BG115" s="464" t="str">
        <f t="shared" si="15"/>
        <v/>
      </c>
      <c r="BH115" s="464" t="str">
        <f t="shared" si="24"/>
        <v/>
      </c>
      <c r="BI115" s="464" t="str">
        <f t="shared" si="16"/>
        <v/>
      </c>
      <c r="BJ115" s="492"/>
      <c r="BK115" s="492"/>
      <c r="BL115" s="492"/>
      <c r="BM115" s="492"/>
      <c r="BN115" s="464" t="str">
        <f t="shared" si="17"/>
        <v/>
      </c>
      <c r="BO115" s="464" t="str">
        <f t="shared" si="18"/>
        <v/>
      </c>
      <c r="BP115" s="504" t="str">
        <f t="shared" si="25"/>
        <v/>
      </c>
      <c r="BQ115" s="510" t="str">
        <f t="shared" si="26"/>
        <v/>
      </c>
      <c r="BR115" s="510" t="str">
        <f>IF(F115="","",IF(OR(分岐管理シート!AK115&lt;1,分岐管理シート!AK115&gt;13),"error",""))</f>
        <v/>
      </c>
      <c r="BS115" s="510" t="str">
        <f>IF(F115="","",IF(VLOOKUP(AJ115,―!$AD$2:$AE$14,2,FALSE)&lt;=VLOOKUP(AK115,―!$AD$2:$AE$14,2,FALSE),"","error"))</f>
        <v/>
      </c>
      <c r="BT115" s="516"/>
      <c r="BU115" s="516"/>
      <c r="BV115" s="516"/>
      <c r="BW115" s="510" t="str">
        <f t="shared" si="19"/>
        <v/>
      </c>
      <c r="BX115" s="510" t="str">
        <f t="shared" si="20"/>
        <v/>
      </c>
      <c r="BY115" s="510" t="str">
        <f t="shared" si="21"/>
        <v/>
      </c>
      <c r="BZ115" s="516" t="str">
        <f t="shared" si="22"/>
        <v/>
      </c>
      <c r="CA115" s="510" t="str">
        <f>分岐管理シート!BB115</f>
        <v/>
      </c>
      <c r="CB115" s="511" t="str">
        <f t="shared" si="27"/>
        <v/>
      </c>
      <c r="CC115" s="517" t="str">
        <f t="shared" si="2"/>
        <v/>
      </c>
    </row>
    <row r="116" spans="1:81">
      <c r="A116" s="7"/>
      <c r="B116" s="16"/>
      <c r="C116" s="47">
        <v>35</v>
      </c>
      <c r="D116" s="64"/>
      <c r="E116" s="64"/>
      <c r="F116" s="64"/>
      <c r="G116" s="93"/>
      <c r="H116" s="93"/>
      <c r="I116" s="115"/>
      <c r="J116" s="115"/>
      <c r="K116" s="115"/>
      <c r="L116" s="115"/>
      <c r="M116" s="147"/>
      <c r="N116" s="161">
        <f t="shared" si="4"/>
        <v>0</v>
      </c>
      <c r="O116" s="167">
        <f t="shared" si="5"/>
        <v>0</v>
      </c>
      <c r="P116" s="179"/>
      <c r="Q116" s="192"/>
      <c r="R116" s="192"/>
      <c r="S116" s="192"/>
      <c r="T116" s="192"/>
      <c r="U116" s="192"/>
      <c r="V116" s="192"/>
      <c r="W116" s="192"/>
      <c r="X116" s="192"/>
      <c r="Y116" s="192"/>
      <c r="Z116" s="192"/>
      <c r="AA116" s="192"/>
      <c r="AB116" s="192"/>
      <c r="AC116" s="192"/>
      <c r="AD116" s="192"/>
      <c r="AE116" s="192"/>
      <c r="AF116" s="147"/>
      <c r="AG116" s="115"/>
      <c r="AH116" s="115"/>
      <c r="AI116" s="93"/>
      <c r="AJ116" s="93"/>
      <c r="AK116" s="307"/>
      <c r="AL116" s="325"/>
      <c r="AM116" s="325"/>
      <c r="AN116" s="147"/>
      <c r="AO116" s="350"/>
      <c r="AP116" s="359"/>
      <c r="AQ116" s="379"/>
      <c r="AR116" s="405"/>
      <c r="AS116" s="405"/>
      <c r="AT116" s="430" t="str">
        <f t="shared" si="6"/>
        <v/>
      </c>
      <c r="AU116" s="437" t="str">
        <f t="shared" si="7"/>
        <v/>
      </c>
      <c r="AV116" s="443" t="str">
        <f t="shared" si="8"/>
        <v/>
      </c>
      <c r="AW116" s="450" t="str">
        <f t="shared" si="1"/>
        <v/>
      </c>
      <c r="AX116" s="450" t="str">
        <f t="shared" si="9"/>
        <v/>
      </c>
      <c r="AY116" s="457" t="str">
        <f t="shared" si="10"/>
        <v/>
      </c>
      <c r="AZ116" s="464" t="str">
        <f t="shared" si="11"/>
        <v/>
      </c>
      <c r="BA116" s="47" t="str">
        <f t="shared" si="12"/>
        <v/>
      </c>
      <c r="BB116" s="47" t="str">
        <f t="shared" si="13"/>
        <v/>
      </c>
      <c r="BC116" s="47" t="str">
        <f t="shared" si="14"/>
        <v/>
      </c>
      <c r="BD116" s="47" t="str">
        <f t="shared" si="23"/>
        <v/>
      </c>
      <c r="BE116" s="486"/>
      <c r="BF116" s="492"/>
      <c r="BG116" s="464" t="str">
        <f t="shared" si="15"/>
        <v/>
      </c>
      <c r="BH116" s="464" t="str">
        <f t="shared" si="24"/>
        <v/>
      </c>
      <c r="BI116" s="464" t="str">
        <f t="shared" si="16"/>
        <v/>
      </c>
      <c r="BJ116" s="492"/>
      <c r="BK116" s="492"/>
      <c r="BL116" s="492"/>
      <c r="BM116" s="492"/>
      <c r="BN116" s="464" t="str">
        <f t="shared" si="17"/>
        <v/>
      </c>
      <c r="BO116" s="464" t="str">
        <f t="shared" si="18"/>
        <v/>
      </c>
      <c r="BP116" s="504" t="str">
        <f t="shared" si="25"/>
        <v/>
      </c>
      <c r="BQ116" s="510" t="str">
        <f t="shared" si="26"/>
        <v/>
      </c>
      <c r="BR116" s="510" t="str">
        <f>IF(F116="","",IF(OR(分岐管理シート!AK116&lt;1,分岐管理シート!AK116&gt;13),"error",""))</f>
        <v/>
      </c>
      <c r="BS116" s="510" t="str">
        <f>IF(F116="","",IF(VLOOKUP(AJ116,―!$AD$2:$AE$14,2,FALSE)&lt;=VLOOKUP(AK116,―!$AD$2:$AE$14,2,FALSE),"","error"))</f>
        <v/>
      </c>
      <c r="BT116" s="516"/>
      <c r="BU116" s="516"/>
      <c r="BV116" s="516"/>
      <c r="BW116" s="510" t="str">
        <f t="shared" si="19"/>
        <v/>
      </c>
      <c r="BX116" s="510" t="str">
        <f t="shared" si="20"/>
        <v/>
      </c>
      <c r="BY116" s="510" t="str">
        <f t="shared" si="21"/>
        <v/>
      </c>
      <c r="BZ116" s="516" t="str">
        <f t="shared" si="22"/>
        <v/>
      </c>
      <c r="CA116" s="510" t="str">
        <f>分岐管理シート!BB116</f>
        <v/>
      </c>
      <c r="CB116" s="511" t="str">
        <f t="shared" si="27"/>
        <v/>
      </c>
      <c r="CC116" s="517" t="str">
        <f t="shared" si="2"/>
        <v/>
      </c>
    </row>
    <row r="117" spans="1:81">
      <c r="A117" s="7"/>
      <c r="B117" s="16"/>
      <c r="C117" s="46">
        <v>36</v>
      </c>
      <c r="D117" s="64"/>
      <c r="E117" s="64"/>
      <c r="F117" s="64"/>
      <c r="G117" s="93"/>
      <c r="H117" s="93"/>
      <c r="I117" s="115"/>
      <c r="J117" s="115"/>
      <c r="K117" s="115"/>
      <c r="L117" s="115"/>
      <c r="M117" s="147"/>
      <c r="N117" s="161">
        <f t="shared" si="4"/>
        <v>0</v>
      </c>
      <c r="O117" s="167">
        <f t="shared" si="5"/>
        <v>0</v>
      </c>
      <c r="P117" s="179"/>
      <c r="Q117" s="192"/>
      <c r="R117" s="192"/>
      <c r="S117" s="192"/>
      <c r="T117" s="192"/>
      <c r="U117" s="192"/>
      <c r="V117" s="192"/>
      <c r="W117" s="192"/>
      <c r="X117" s="192"/>
      <c r="Y117" s="192"/>
      <c r="Z117" s="192"/>
      <c r="AA117" s="192"/>
      <c r="AB117" s="192"/>
      <c r="AC117" s="192"/>
      <c r="AD117" s="192"/>
      <c r="AE117" s="192"/>
      <c r="AF117" s="147"/>
      <c r="AG117" s="115"/>
      <c r="AH117" s="115"/>
      <c r="AI117" s="93"/>
      <c r="AJ117" s="93"/>
      <c r="AK117" s="307"/>
      <c r="AL117" s="325"/>
      <c r="AM117" s="325"/>
      <c r="AN117" s="147"/>
      <c r="AO117" s="350"/>
      <c r="AP117" s="359"/>
      <c r="AQ117" s="379"/>
      <c r="AR117" s="405"/>
      <c r="AS117" s="405"/>
      <c r="AT117" s="430" t="str">
        <f t="shared" si="6"/>
        <v/>
      </c>
      <c r="AU117" s="437" t="str">
        <f t="shared" si="7"/>
        <v/>
      </c>
      <c r="AV117" s="443" t="str">
        <f t="shared" si="8"/>
        <v/>
      </c>
      <c r="AW117" s="450" t="str">
        <f t="shared" si="1"/>
        <v/>
      </c>
      <c r="AX117" s="450" t="str">
        <f t="shared" si="9"/>
        <v/>
      </c>
      <c r="AY117" s="457" t="str">
        <f t="shared" si="10"/>
        <v/>
      </c>
      <c r="AZ117" s="464" t="str">
        <f t="shared" si="11"/>
        <v/>
      </c>
      <c r="BA117" s="47" t="str">
        <f t="shared" si="12"/>
        <v/>
      </c>
      <c r="BB117" s="47" t="str">
        <f t="shared" si="13"/>
        <v/>
      </c>
      <c r="BC117" s="47" t="str">
        <f t="shared" si="14"/>
        <v/>
      </c>
      <c r="BD117" s="47" t="str">
        <f t="shared" si="23"/>
        <v/>
      </c>
      <c r="BE117" s="486"/>
      <c r="BF117" s="492"/>
      <c r="BG117" s="464" t="str">
        <f t="shared" si="15"/>
        <v/>
      </c>
      <c r="BH117" s="464" t="str">
        <f t="shared" si="24"/>
        <v/>
      </c>
      <c r="BI117" s="464" t="str">
        <f t="shared" si="16"/>
        <v/>
      </c>
      <c r="BJ117" s="492"/>
      <c r="BK117" s="492"/>
      <c r="BL117" s="492"/>
      <c r="BM117" s="492"/>
      <c r="BN117" s="464" t="str">
        <f t="shared" si="17"/>
        <v/>
      </c>
      <c r="BO117" s="464" t="str">
        <f t="shared" si="18"/>
        <v/>
      </c>
      <c r="BP117" s="504" t="str">
        <f t="shared" si="25"/>
        <v/>
      </c>
      <c r="BQ117" s="510" t="str">
        <f t="shared" si="26"/>
        <v/>
      </c>
      <c r="BR117" s="510" t="str">
        <f>IF(F117="","",IF(OR(分岐管理シート!AK117&lt;1,分岐管理シート!AK117&gt;13),"error",""))</f>
        <v/>
      </c>
      <c r="BS117" s="510" t="str">
        <f>IF(F117="","",IF(VLOOKUP(AJ117,―!$AD$2:$AE$14,2,FALSE)&lt;=VLOOKUP(AK117,―!$AD$2:$AE$14,2,FALSE),"","error"))</f>
        <v/>
      </c>
      <c r="BT117" s="516"/>
      <c r="BU117" s="516"/>
      <c r="BV117" s="516"/>
      <c r="BW117" s="510" t="str">
        <f t="shared" si="19"/>
        <v/>
      </c>
      <c r="BX117" s="510" t="str">
        <f t="shared" si="20"/>
        <v/>
      </c>
      <c r="BY117" s="510" t="str">
        <f t="shared" si="21"/>
        <v/>
      </c>
      <c r="BZ117" s="516" t="str">
        <f t="shared" si="22"/>
        <v/>
      </c>
      <c r="CA117" s="510" t="str">
        <f>分岐管理シート!BB117</f>
        <v/>
      </c>
      <c r="CB117" s="511" t="str">
        <f t="shared" si="27"/>
        <v/>
      </c>
      <c r="CC117" s="517" t="str">
        <f t="shared" si="2"/>
        <v/>
      </c>
    </row>
    <row r="118" spans="1:81">
      <c r="A118" s="7"/>
      <c r="B118" s="16"/>
      <c r="C118" s="47">
        <v>37</v>
      </c>
      <c r="D118" s="64"/>
      <c r="E118" s="64"/>
      <c r="F118" s="64"/>
      <c r="G118" s="93"/>
      <c r="H118" s="93"/>
      <c r="I118" s="115"/>
      <c r="J118" s="115"/>
      <c r="K118" s="115"/>
      <c r="L118" s="115"/>
      <c r="M118" s="147"/>
      <c r="N118" s="161">
        <f t="shared" si="4"/>
        <v>0</v>
      </c>
      <c r="O118" s="167">
        <f t="shared" si="5"/>
        <v>0</v>
      </c>
      <c r="P118" s="179"/>
      <c r="Q118" s="192"/>
      <c r="R118" s="192"/>
      <c r="S118" s="192"/>
      <c r="T118" s="192"/>
      <c r="U118" s="192"/>
      <c r="V118" s="192"/>
      <c r="W118" s="192"/>
      <c r="X118" s="192"/>
      <c r="Y118" s="192"/>
      <c r="Z118" s="192"/>
      <c r="AA118" s="192"/>
      <c r="AB118" s="192"/>
      <c r="AC118" s="192"/>
      <c r="AD118" s="192"/>
      <c r="AE118" s="192"/>
      <c r="AF118" s="147"/>
      <c r="AG118" s="115"/>
      <c r="AH118" s="115"/>
      <c r="AI118" s="93"/>
      <c r="AJ118" s="93"/>
      <c r="AK118" s="307"/>
      <c r="AL118" s="325"/>
      <c r="AM118" s="325"/>
      <c r="AN118" s="147"/>
      <c r="AO118" s="350"/>
      <c r="AP118" s="359"/>
      <c r="AQ118" s="379"/>
      <c r="AR118" s="405"/>
      <c r="AS118" s="405"/>
      <c r="AT118" s="430" t="str">
        <f t="shared" si="6"/>
        <v/>
      </c>
      <c r="AU118" s="437" t="str">
        <f t="shared" si="7"/>
        <v/>
      </c>
      <c r="AV118" s="443" t="str">
        <f t="shared" si="8"/>
        <v/>
      </c>
      <c r="AW118" s="450" t="str">
        <f t="shared" si="1"/>
        <v/>
      </c>
      <c r="AX118" s="450" t="str">
        <f t="shared" si="9"/>
        <v/>
      </c>
      <c r="AY118" s="457" t="str">
        <f t="shared" si="10"/>
        <v/>
      </c>
      <c r="AZ118" s="464" t="str">
        <f t="shared" si="11"/>
        <v/>
      </c>
      <c r="BA118" s="47" t="str">
        <f t="shared" si="12"/>
        <v/>
      </c>
      <c r="BB118" s="47" t="str">
        <f t="shared" si="13"/>
        <v/>
      </c>
      <c r="BC118" s="47" t="str">
        <f t="shared" si="14"/>
        <v/>
      </c>
      <c r="BD118" s="47" t="str">
        <f t="shared" si="23"/>
        <v/>
      </c>
      <c r="BE118" s="486"/>
      <c r="BF118" s="492"/>
      <c r="BG118" s="464" t="str">
        <f t="shared" si="15"/>
        <v/>
      </c>
      <c r="BH118" s="464" t="str">
        <f t="shared" si="24"/>
        <v/>
      </c>
      <c r="BI118" s="464" t="str">
        <f t="shared" si="16"/>
        <v/>
      </c>
      <c r="BJ118" s="492"/>
      <c r="BK118" s="492"/>
      <c r="BL118" s="492"/>
      <c r="BM118" s="492"/>
      <c r="BN118" s="464" t="str">
        <f t="shared" si="17"/>
        <v/>
      </c>
      <c r="BO118" s="464" t="str">
        <f t="shared" si="18"/>
        <v/>
      </c>
      <c r="BP118" s="504" t="str">
        <f t="shared" si="25"/>
        <v/>
      </c>
      <c r="BQ118" s="510" t="str">
        <f t="shared" si="26"/>
        <v/>
      </c>
      <c r="BR118" s="510" t="str">
        <f>IF(F118="","",IF(OR(分岐管理シート!AK118&lt;1,分岐管理シート!AK118&gt;13),"error",""))</f>
        <v/>
      </c>
      <c r="BS118" s="510" t="str">
        <f>IF(F118="","",IF(VLOOKUP(AJ118,―!$AD$2:$AE$14,2,FALSE)&lt;=VLOOKUP(AK118,―!$AD$2:$AE$14,2,FALSE),"","error"))</f>
        <v/>
      </c>
      <c r="BT118" s="516"/>
      <c r="BU118" s="516"/>
      <c r="BV118" s="516"/>
      <c r="BW118" s="510" t="str">
        <f t="shared" si="19"/>
        <v/>
      </c>
      <c r="BX118" s="510" t="str">
        <f t="shared" si="20"/>
        <v/>
      </c>
      <c r="BY118" s="510" t="str">
        <f t="shared" si="21"/>
        <v/>
      </c>
      <c r="BZ118" s="516" t="str">
        <f t="shared" si="22"/>
        <v/>
      </c>
      <c r="CA118" s="510" t="str">
        <f>分岐管理シート!BB118</f>
        <v/>
      </c>
      <c r="CB118" s="511" t="str">
        <f t="shared" si="27"/>
        <v/>
      </c>
      <c r="CC118" s="517" t="str">
        <f t="shared" si="2"/>
        <v/>
      </c>
    </row>
    <row r="119" spans="1:81">
      <c r="A119" s="7"/>
      <c r="B119" s="16"/>
      <c r="C119" s="47">
        <v>38</v>
      </c>
      <c r="D119" s="64"/>
      <c r="E119" s="64"/>
      <c r="F119" s="64"/>
      <c r="G119" s="93"/>
      <c r="H119" s="93"/>
      <c r="I119" s="115"/>
      <c r="J119" s="115"/>
      <c r="K119" s="115"/>
      <c r="L119" s="115"/>
      <c r="M119" s="147"/>
      <c r="N119" s="161">
        <f t="shared" si="4"/>
        <v>0</v>
      </c>
      <c r="O119" s="167">
        <f t="shared" si="5"/>
        <v>0</v>
      </c>
      <c r="P119" s="179"/>
      <c r="Q119" s="192"/>
      <c r="R119" s="192"/>
      <c r="S119" s="192"/>
      <c r="T119" s="192"/>
      <c r="U119" s="192"/>
      <c r="V119" s="192"/>
      <c r="W119" s="192"/>
      <c r="X119" s="192"/>
      <c r="Y119" s="192"/>
      <c r="Z119" s="192"/>
      <c r="AA119" s="192"/>
      <c r="AB119" s="192"/>
      <c r="AC119" s="192"/>
      <c r="AD119" s="192"/>
      <c r="AE119" s="192"/>
      <c r="AF119" s="147"/>
      <c r="AG119" s="115"/>
      <c r="AH119" s="115"/>
      <c r="AI119" s="93"/>
      <c r="AJ119" s="93"/>
      <c r="AK119" s="307"/>
      <c r="AL119" s="325"/>
      <c r="AM119" s="325"/>
      <c r="AN119" s="147"/>
      <c r="AO119" s="350"/>
      <c r="AP119" s="359"/>
      <c r="AQ119" s="379"/>
      <c r="AR119" s="405"/>
      <c r="AS119" s="405"/>
      <c r="AT119" s="430" t="str">
        <f t="shared" si="6"/>
        <v/>
      </c>
      <c r="AU119" s="437" t="str">
        <f t="shared" si="7"/>
        <v/>
      </c>
      <c r="AV119" s="443" t="str">
        <f t="shared" si="8"/>
        <v/>
      </c>
      <c r="AW119" s="450" t="str">
        <f t="shared" si="1"/>
        <v/>
      </c>
      <c r="AX119" s="450" t="str">
        <f t="shared" si="9"/>
        <v/>
      </c>
      <c r="AY119" s="457" t="str">
        <f t="shared" si="10"/>
        <v/>
      </c>
      <c r="AZ119" s="464" t="str">
        <f t="shared" si="11"/>
        <v/>
      </c>
      <c r="BA119" s="47" t="str">
        <f t="shared" si="12"/>
        <v/>
      </c>
      <c r="BB119" s="47" t="str">
        <f t="shared" si="13"/>
        <v/>
      </c>
      <c r="BC119" s="47" t="str">
        <f t="shared" si="14"/>
        <v/>
      </c>
      <c r="BD119" s="47" t="str">
        <f t="shared" si="23"/>
        <v/>
      </c>
      <c r="BE119" s="486"/>
      <c r="BF119" s="492"/>
      <c r="BG119" s="464" t="str">
        <f t="shared" si="15"/>
        <v/>
      </c>
      <c r="BH119" s="464" t="str">
        <f t="shared" si="24"/>
        <v/>
      </c>
      <c r="BI119" s="464" t="str">
        <f t="shared" si="16"/>
        <v/>
      </c>
      <c r="BJ119" s="492"/>
      <c r="BK119" s="492"/>
      <c r="BL119" s="492"/>
      <c r="BM119" s="492"/>
      <c r="BN119" s="464" t="str">
        <f t="shared" si="17"/>
        <v/>
      </c>
      <c r="BO119" s="464" t="str">
        <f t="shared" si="18"/>
        <v/>
      </c>
      <c r="BP119" s="504" t="str">
        <f t="shared" si="25"/>
        <v/>
      </c>
      <c r="BQ119" s="510" t="str">
        <f t="shared" si="26"/>
        <v/>
      </c>
      <c r="BR119" s="510" t="str">
        <f>IF(F119="","",IF(OR(分岐管理シート!AK119&lt;1,分岐管理シート!AK119&gt;13),"error",""))</f>
        <v/>
      </c>
      <c r="BS119" s="510" t="str">
        <f>IF(F119="","",IF(VLOOKUP(AJ119,―!$AD$2:$AE$14,2,FALSE)&lt;=VLOOKUP(AK119,―!$AD$2:$AE$14,2,FALSE),"","error"))</f>
        <v/>
      </c>
      <c r="BT119" s="516"/>
      <c r="BU119" s="516"/>
      <c r="BV119" s="516"/>
      <c r="BW119" s="510" t="str">
        <f t="shared" si="19"/>
        <v/>
      </c>
      <c r="BX119" s="510" t="str">
        <f t="shared" si="20"/>
        <v/>
      </c>
      <c r="BY119" s="510" t="str">
        <f t="shared" si="21"/>
        <v/>
      </c>
      <c r="BZ119" s="516" t="str">
        <f t="shared" si="22"/>
        <v/>
      </c>
      <c r="CA119" s="510" t="str">
        <f>分岐管理シート!BB119</f>
        <v/>
      </c>
      <c r="CB119" s="511" t="str">
        <f t="shared" si="27"/>
        <v/>
      </c>
      <c r="CC119" s="517" t="str">
        <f t="shared" si="2"/>
        <v/>
      </c>
    </row>
    <row r="120" spans="1:81">
      <c r="A120" s="7"/>
      <c r="B120" s="16"/>
      <c r="C120" s="46">
        <v>39</v>
      </c>
      <c r="D120" s="64"/>
      <c r="E120" s="64"/>
      <c r="F120" s="64"/>
      <c r="G120" s="93"/>
      <c r="H120" s="93"/>
      <c r="I120" s="115"/>
      <c r="J120" s="115"/>
      <c r="K120" s="115"/>
      <c r="L120" s="115"/>
      <c r="M120" s="147"/>
      <c r="N120" s="161">
        <f t="shared" si="4"/>
        <v>0</v>
      </c>
      <c r="O120" s="167">
        <f t="shared" si="5"/>
        <v>0</v>
      </c>
      <c r="P120" s="179"/>
      <c r="Q120" s="192"/>
      <c r="R120" s="192"/>
      <c r="S120" s="192"/>
      <c r="T120" s="192"/>
      <c r="U120" s="192"/>
      <c r="V120" s="192"/>
      <c r="W120" s="192"/>
      <c r="X120" s="192"/>
      <c r="Y120" s="192"/>
      <c r="Z120" s="192"/>
      <c r="AA120" s="192"/>
      <c r="AB120" s="192"/>
      <c r="AC120" s="192"/>
      <c r="AD120" s="192"/>
      <c r="AE120" s="192"/>
      <c r="AF120" s="147"/>
      <c r="AG120" s="115"/>
      <c r="AH120" s="115"/>
      <c r="AI120" s="93"/>
      <c r="AJ120" s="93"/>
      <c r="AK120" s="307"/>
      <c r="AL120" s="325"/>
      <c r="AM120" s="325"/>
      <c r="AN120" s="147"/>
      <c r="AO120" s="350"/>
      <c r="AP120" s="359"/>
      <c r="AQ120" s="379"/>
      <c r="AR120" s="405"/>
      <c r="AS120" s="405"/>
      <c r="AT120" s="430" t="str">
        <f t="shared" si="6"/>
        <v/>
      </c>
      <c r="AU120" s="437" t="str">
        <f t="shared" si="7"/>
        <v/>
      </c>
      <c r="AV120" s="443" t="str">
        <f t="shared" si="8"/>
        <v/>
      </c>
      <c r="AW120" s="450" t="str">
        <f t="shared" si="1"/>
        <v/>
      </c>
      <c r="AX120" s="450" t="str">
        <f t="shared" si="9"/>
        <v/>
      </c>
      <c r="AY120" s="457" t="str">
        <f t="shared" si="10"/>
        <v/>
      </c>
      <c r="AZ120" s="464" t="str">
        <f t="shared" si="11"/>
        <v/>
      </c>
      <c r="BA120" s="47" t="str">
        <f t="shared" si="12"/>
        <v/>
      </c>
      <c r="BB120" s="47" t="str">
        <f t="shared" si="13"/>
        <v/>
      </c>
      <c r="BC120" s="47" t="str">
        <f t="shared" si="14"/>
        <v/>
      </c>
      <c r="BD120" s="47" t="str">
        <f t="shared" si="23"/>
        <v/>
      </c>
      <c r="BE120" s="486"/>
      <c r="BF120" s="492"/>
      <c r="BG120" s="464" t="str">
        <f t="shared" si="15"/>
        <v/>
      </c>
      <c r="BH120" s="464" t="str">
        <f t="shared" si="24"/>
        <v/>
      </c>
      <c r="BI120" s="464" t="str">
        <f t="shared" si="16"/>
        <v/>
      </c>
      <c r="BJ120" s="492"/>
      <c r="BK120" s="492"/>
      <c r="BL120" s="492"/>
      <c r="BM120" s="492"/>
      <c r="BN120" s="464" t="str">
        <f t="shared" si="17"/>
        <v/>
      </c>
      <c r="BO120" s="464" t="str">
        <f t="shared" si="18"/>
        <v/>
      </c>
      <c r="BP120" s="504" t="str">
        <f t="shared" si="25"/>
        <v/>
      </c>
      <c r="BQ120" s="510" t="str">
        <f t="shared" si="26"/>
        <v/>
      </c>
      <c r="BR120" s="510" t="str">
        <f>IF(F120="","",IF(OR(分岐管理シート!AK120&lt;1,分岐管理シート!AK120&gt;13),"error",""))</f>
        <v/>
      </c>
      <c r="BS120" s="510" t="str">
        <f>IF(F120="","",IF(VLOOKUP(AJ120,―!$AD$2:$AE$14,2,FALSE)&lt;=VLOOKUP(AK120,―!$AD$2:$AE$14,2,FALSE),"","error"))</f>
        <v/>
      </c>
      <c r="BT120" s="516"/>
      <c r="BU120" s="516"/>
      <c r="BV120" s="516"/>
      <c r="BW120" s="510" t="str">
        <f t="shared" si="19"/>
        <v/>
      </c>
      <c r="BX120" s="510" t="str">
        <f t="shared" si="20"/>
        <v/>
      </c>
      <c r="BY120" s="510" t="str">
        <f t="shared" si="21"/>
        <v/>
      </c>
      <c r="BZ120" s="516" t="str">
        <f t="shared" si="22"/>
        <v/>
      </c>
      <c r="CA120" s="510" t="str">
        <f>分岐管理シート!BB120</f>
        <v/>
      </c>
      <c r="CB120" s="511" t="str">
        <f t="shared" si="27"/>
        <v/>
      </c>
      <c r="CC120" s="517" t="str">
        <f t="shared" si="2"/>
        <v/>
      </c>
    </row>
    <row r="121" spans="1:81">
      <c r="A121" s="7"/>
      <c r="B121" s="16"/>
      <c r="C121" s="47">
        <v>40</v>
      </c>
      <c r="D121" s="64"/>
      <c r="E121" s="64"/>
      <c r="F121" s="64"/>
      <c r="G121" s="93"/>
      <c r="H121" s="93"/>
      <c r="I121" s="115"/>
      <c r="J121" s="115"/>
      <c r="K121" s="115"/>
      <c r="L121" s="115"/>
      <c r="M121" s="147"/>
      <c r="N121" s="161">
        <f t="shared" si="4"/>
        <v>0</v>
      </c>
      <c r="O121" s="167">
        <f t="shared" si="5"/>
        <v>0</v>
      </c>
      <c r="P121" s="179"/>
      <c r="Q121" s="192"/>
      <c r="R121" s="192"/>
      <c r="S121" s="192"/>
      <c r="T121" s="192"/>
      <c r="U121" s="192"/>
      <c r="V121" s="192"/>
      <c r="W121" s="192"/>
      <c r="X121" s="192"/>
      <c r="Y121" s="192"/>
      <c r="Z121" s="192"/>
      <c r="AA121" s="192"/>
      <c r="AB121" s="192"/>
      <c r="AC121" s="192"/>
      <c r="AD121" s="192"/>
      <c r="AE121" s="192"/>
      <c r="AF121" s="147"/>
      <c r="AG121" s="115"/>
      <c r="AH121" s="115"/>
      <c r="AI121" s="93"/>
      <c r="AJ121" s="93"/>
      <c r="AK121" s="307"/>
      <c r="AL121" s="325"/>
      <c r="AM121" s="325"/>
      <c r="AN121" s="147"/>
      <c r="AO121" s="350"/>
      <c r="AP121" s="359"/>
      <c r="AQ121" s="379"/>
      <c r="AR121" s="405"/>
      <c r="AS121" s="405"/>
      <c r="AT121" s="430" t="str">
        <f t="shared" si="6"/>
        <v/>
      </c>
      <c r="AU121" s="437" t="str">
        <f t="shared" si="7"/>
        <v/>
      </c>
      <c r="AV121" s="443" t="str">
        <f t="shared" si="8"/>
        <v/>
      </c>
      <c r="AW121" s="450" t="str">
        <f t="shared" si="1"/>
        <v/>
      </c>
      <c r="AX121" s="450" t="str">
        <f t="shared" si="9"/>
        <v/>
      </c>
      <c r="AY121" s="457" t="str">
        <f t="shared" si="10"/>
        <v/>
      </c>
      <c r="AZ121" s="464" t="str">
        <f t="shared" si="11"/>
        <v/>
      </c>
      <c r="BA121" s="47" t="str">
        <f t="shared" si="12"/>
        <v/>
      </c>
      <c r="BB121" s="47" t="str">
        <f t="shared" si="13"/>
        <v/>
      </c>
      <c r="BC121" s="47" t="str">
        <f t="shared" si="14"/>
        <v/>
      </c>
      <c r="BD121" s="47" t="str">
        <f t="shared" si="23"/>
        <v/>
      </c>
      <c r="BE121" s="486"/>
      <c r="BF121" s="492"/>
      <c r="BG121" s="464" t="str">
        <f t="shared" si="15"/>
        <v/>
      </c>
      <c r="BH121" s="464" t="str">
        <f t="shared" si="24"/>
        <v/>
      </c>
      <c r="BI121" s="464" t="str">
        <f t="shared" si="16"/>
        <v/>
      </c>
      <c r="BJ121" s="492"/>
      <c r="BK121" s="492"/>
      <c r="BL121" s="492"/>
      <c r="BM121" s="492"/>
      <c r="BN121" s="464" t="str">
        <f t="shared" si="17"/>
        <v/>
      </c>
      <c r="BO121" s="464" t="str">
        <f t="shared" si="18"/>
        <v/>
      </c>
      <c r="BP121" s="504" t="str">
        <f t="shared" si="25"/>
        <v/>
      </c>
      <c r="BQ121" s="510" t="str">
        <f t="shared" si="26"/>
        <v/>
      </c>
      <c r="BR121" s="510" t="str">
        <f>IF(F121="","",IF(OR(分岐管理シート!AK121&lt;1,分岐管理シート!AK121&gt;13),"error",""))</f>
        <v/>
      </c>
      <c r="BS121" s="510" t="str">
        <f>IF(F121="","",IF(VLOOKUP(AJ121,―!$AD$2:$AE$14,2,FALSE)&lt;=VLOOKUP(AK121,―!$AD$2:$AE$14,2,FALSE),"","error"))</f>
        <v/>
      </c>
      <c r="BT121" s="516"/>
      <c r="BU121" s="516"/>
      <c r="BV121" s="516"/>
      <c r="BW121" s="510" t="str">
        <f t="shared" si="19"/>
        <v/>
      </c>
      <c r="BX121" s="510" t="str">
        <f t="shared" si="20"/>
        <v/>
      </c>
      <c r="BY121" s="510" t="str">
        <f t="shared" si="21"/>
        <v/>
      </c>
      <c r="BZ121" s="516" t="str">
        <f t="shared" si="22"/>
        <v/>
      </c>
      <c r="CA121" s="510" t="str">
        <f>分岐管理シート!BB121</f>
        <v/>
      </c>
      <c r="CB121" s="511" t="str">
        <f t="shared" si="27"/>
        <v/>
      </c>
      <c r="CC121" s="517" t="str">
        <f t="shared" si="2"/>
        <v/>
      </c>
    </row>
    <row r="122" spans="1:81">
      <c r="A122" s="7"/>
      <c r="B122" s="16"/>
      <c r="C122" s="47">
        <v>41</v>
      </c>
      <c r="D122" s="65"/>
      <c r="E122" s="65"/>
      <c r="F122" s="65"/>
      <c r="G122" s="94"/>
      <c r="H122" s="94"/>
      <c r="I122" s="116"/>
      <c r="J122" s="116"/>
      <c r="K122" s="116"/>
      <c r="L122" s="116"/>
      <c r="M122" s="148"/>
      <c r="N122" s="161">
        <f t="shared" si="4"/>
        <v>0</v>
      </c>
      <c r="O122" s="167">
        <f t="shared" si="5"/>
        <v>0</v>
      </c>
      <c r="P122" s="180"/>
      <c r="Q122" s="193"/>
      <c r="R122" s="193"/>
      <c r="S122" s="193"/>
      <c r="T122" s="193"/>
      <c r="U122" s="193"/>
      <c r="V122" s="193"/>
      <c r="W122" s="193"/>
      <c r="X122" s="193"/>
      <c r="Y122" s="193"/>
      <c r="Z122" s="193"/>
      <c r="AA122" s="193"/>
      <c r="AB122" s="193"/>
      <c r="AC122" s="193"/>
      <c r="AD122" s="193"/>
      <c r="AE122" s="193"/>
      <c r="AF122" s="148"/>
      <c r="AG122" s="116"/>
      <c r="AH122" s="116"/>
      <c r="AI122" s="94"/>
      <c r="AJ122" s="94"/>
      <c r="AK122" s="308"/>
      <c r="AL122" s="326"/>
      <c r="AM122" s="326"/>
      <c r="AN122" s="148"/>
      <c r="AO122" s="351"/>
      <c r="AP122" s="360"/>
      <c r="AQ122" s="380"/>
      <c r="AR122" s="407"/>
      <c r="AS122" s="407"/>
      <c r="AT122" s="432" t="str">
        <f t="shared" si="6"/>
        <v/>
      </c>
      <c r="AU122" s="439" t="str">
        <f t="shared" si="7"/>
        <v/>
      </c>
      <c r="AV122" s="445" t="str">
        <f t="shared" si="8"/>
        <v/>
      </c>
      <c r="AW122" s="452" t="str">
        <f t="shared" si="1"/>
        <v/>
      </c>
      <c r="AX122" s="452" t="str">
        <f t="shared" si="9"/>
        <v/>
      </c>
      <c r="AY122" s="457" t="str">
        <f t="shared" si="10"/>
        <v/>
      </c>
      <c r="AZ122" s="464" t="str">
        <f t="shared" si="11"/>
        <v/>
      </c>
      <c r="BA122" s="47" t="str">
        <f t="shared" si="12"/>
        <v/>
      </c>
      <c r="BB122" s="47" t="str">
        <f t="shared" si="13"/>
        <v/>
      </c>
      <c r="BC122" s="47" t="str">
        <f t="shared" si="14"/>
        <v/>
      </c>
      <c r="BD122" s="47" t="str">
        <f t="shared" si="23"/>
        <v/>
      </c>
      <c r="BE122" s="486"/>
      <c r="BF122" s="492"/>
      <c r="BG122" s="464" t="str">
        <f t="shared" si="15"/>
        <v/>
      </c>
      <c r="BH122" s="464" t="str">
        <f t="shared" si="24"/>
        <v/>
      </c>
      <c r="BI122" s="464" t="str">
        <f t="shared" si="16"/>
        <v/>
      </c>
      <c r="BJ122" s="492"/>
      <c r="BK122" s="492"/>
      <c r="BL122" s="492"/>
      <c r="BM122" s="492"/>
      <c r="BN122" s="464" t="str">
        <f t="shared" si="17"/>
        <v/>
      </c>
      <c r="BO122" s="464" t="str">
        <f t="shared" si="18"/>
        <v/>
      </c>
      <c r="BP122" s="504" t="str">
        <f t="shared" si="25"/>
        <v/>
      </c>
      <c r="BQ122" s="510" t="str">
        <f t="shared" si="26"/>
        <v/>
      </c>
      <c r="BR122" s="510" t="str">
        <f>IF(F122="","",IF(OR(分岐管理シート!AK122&lt;1,分岐管理シート!AK122&gt;13),"error",""))</f>
        <v/>
      </c>
      <c r="BS122" s="510" t="str">
        <f>IF(F122="","",IF(VLOOKUP(AJ122,―!$AD$2:$AE$14,2,FALSE)&lt;=VLOOKUP(AK122,―!$AD$2:$AE$14,2,FALSE),"","error"))</f>
        <v/>
      </c>
      <c r="BT122" s="516"/>
      <c r="BU122" s="516"/>
      <c r="BV122" s="516"/>
      <c r="BW122" s="510" t="str">
        <f t="shared" si="19"/>
        <v/>
      </c>
      <c r="BX122" s="510" t="str">
        <f t="shared" si="20"/>
        <v/>
      </c>
      <c r="BY122" s="510" t="str">
        <f t="shared" si="21"/>
        <v/>
      </c>
      <c r="BZ122" s="516" t="str">
        <f t="shared" si="22"/>
        <v/>
      </c>
      <c r="CA122" s="510" t="str">
        <f>分岐管理シート!BB122</f>
        <v/>
      </c>
      <c r="CB122" s="511" t="str">
        <f t="shared" si="27"/>
        <v/>
      </c>
      <c r="CC122" s="517" t="str">
        <f t="shared" si="2"/>
        <v/>
      </c>
    </row>
    <row r="123" spans="1:81">
      <c r="A123" s="7"/>
      <c r="B123" s="16"/>
      <c r="C123" s="46">
        <v>42</v>
      </c>
      <c r="D123" s="64"/>
      <c r="E123" s="64"/>
      <c r="F123" s="64"/>
      <c r="G123" s="93"/>
      <c r="H123" s="93"/>
      <c r="I123" s="115"/>
      <c r="J123" s="115"/>
      <c r="K123" s="115"/>
      <c r="L123" s="115"/>
      <c r="M123" s="147"/>
      <c r="N123" s="161">
        <f t="shared" si="4"/>
        <v>0</v>
      </c>
      <c r="O123" s="167">
        <f t="shared" si="5"/>
        <v>0</v>
      </c>
      <c r="P123" s="179"/>
      <c r="Q123" s="192"/>
      <c r="R123" s="192"/>
      <c r="S123" s="192"/>
      <c r="T123" s="192"/>
      <c r="U123" s="192"/>
      <c r="V123" s="192"/>
      <c r="W123" s="192"/>
      <c r="X123" s="192"/>
      <c r="Y123" s="192"/>
      <c r="Z123" s="192"/>
      <c r="AA123" s="192"/>
      <c r="AB123" s="192"/>
      <c r="AC123" s="192"/>
      <c r="AD123" s="192"/>
      <c r="AE123" s="192"/>
      <c r="AF123" s="147"/>
      <c r="AG123" s="115"/>
      <c r="AH123" s="115"/>
      <c r="AI123" s="93"/>
      <c r="AJ123" s="93"/>
      <c r="AK123" s="307"/>
      <c r="AL123" s="325"/>
      <c r="AM123" s="325"/>
      <c r="AN123" s="147"/>
      <c r="AO123" s="350"/>
      <c r="AP123" s="359"/>
      <c r="AQ123" s="379"/>
      <c r="AR123" s="408"/>
      <c r="AS123" s="408"/>
      <c r="AT123" s="433" t="str">
        <f t="shared" si="6"/>
        <v/>
      </c>
      <c r="AU123" s="440" t="str">
        <f t="shared" si="7"/>
        <v/>
      </c>
      <c r="AV123" s="446" t="str">
        <f t="shared" si="8"/>
        <v/>
      </c>
      <c r="AW123" s="453" t="str">
        <f t="shared" si="1"/>
        <v/>
      </c>
      <c r="AX123" s="453" t="str">
        <f t="shared" si="9"/>
        <v/>
      </c>
      <c r="AY123" s="457" t="str">
        <f t="shared" si="10"/>
        <v/>
      </c>
      <c r="AZ123" s="464" t="str">
        <f t="shared" si="11"/>
        <v/>
      </c>
      <c r="BA123" s="47" t="str">
        <f t="shared" si="12"/>
        <v/>
      </c>
      <c r="BB123" s="47" t="str">
        <f t="shared" si="13"/>
        <v/>
      </c>
      <c r="BC123" s="47" t="str">
        <f t="shared" si="14"/>
        <v/>
      </c>
      <c r="BD123" s="47" t="str">
        <f t="shared" si="23"/>
        <v/>
      </c>
      <c r="BE123" s="486"/>
      <c r="BF123" s="492"/>
      <c r="BG123" s="464" t="str">
        <f t="shared" si="15"/>
        <v/>
      </c>
      <c r="BH123" s="464" t="str">
        <f t="shared" si="24"/>
        <v/>
      </c>
      <c r="BI123" s="464" t="str">
        <f t="shared" si="16"/>
        <v/>
      </c>
      <c r="BJ123" s="492"/>
      <c r="BK123" s="492"/>
      <c r="BL123" s="492"/>
      <c r="BM123" s="492"/>
      <c r="BN123" s="464" t="str">
        <f t="shared" si="17"/>
        <v/>
      </c>
      <c r="BO123" s="464" t="str">
        <f t="shared" si="18"/>
        <v/>
      </c>
      <c r="BP123" s="504" t="str">
        <f t="shared" si="25"/>
        <v/>
      </c>
      <c r="BQ123" s="510" t="str">
        <f t="shared" si="26"/>
        <v/>
      </c>
      <c r="BR123" s="510" t="str">
        <f>IF(F123="","",IF(OR(分岐管理シート!AK123&lt;1,分岐管理シート!AK123&gt;13),"error",""))</f>
        <v/>
      </c>
      <c r="BS123" s="510" t="str">
        <f>IF(F123="","",IF(VLOOKUP(AJ123,―!$AD$2:$AE$14,2,FALSE)&lt;=VLOOKUP(AK123,―!$AD$2:$AE$14,2,FALSE),"","error"))</f>
        <v/>
      </c>
      <c r="BT123" s="516"/>
      <c r="BU123" s="516"/>
      <c r="BV123" s="516"/>
      <c r="BW123" s="510" t="str">
        <f t="shared" si="19"/>
        <v/>
      </c>
      <c r="BX123" s="510" t="str">
        <f t="shared" si="20"/>
        <v/>
      </c>
      <c r="BY123" s="510" t="str">
        <f t="shared" si="21"/>
        <v/>
      </c>
      <c r="BZ123" s="516" t="str">
        <f t="shared" si="22"/>
        <v/>
      </c>
      <c r="CA123" s="510" t="str">
        <f>分岐管理シート!BB123</f>
        <v/>
      </c>
      <c r="CB123" s="511" t="str">
        <f t="shared" si="27"/>
        <v/>
      </c>
      <c r="CC123" s="517" t="str">
        <f t="shared" si="2"/>
        <v/>
      </c>
    </row>
    <row r="124" spans="1:81">
      <c r="A124" s="7"/>
      <c r="B124" s="16"/>
      <c r="C124" s="47">
        <v>43</v>
      </c>
      <c r="D124" s="64"/>
      <c r="E124" s="64"/>
      <c r="F124" s="64"/>
      <c r="G124" s="93"/>
      <c r="H124" s="93"/>
      <c r="I124" s="115"/>
      <c r="J124" s="115"/>
      <c r="K124" s="115"/>
      <c r="L124" s="115"/>
      <c r="M124" s="147"/>
      <c r="N124" s="161">
        <f t="shared" si="4"/>
        <v>0</v>
      </c>
      <c r="O124" s="167">
        <f t="shared" si="5"/>
        <v>0</v>
      </c>
      <c r="P124" s="179"/>
      <c r="Q124" s="192"/>
      <c r="R124" s="192"/>
      <c r="S124" s="192"/>
      <c r="T124" s="192"/>
      <c r="U124" s="192"/>
      <c r="V124" s="192"/>
      <c r="W124" s="192"/>
      <c r="X124" s="192"/>
      <c r="Y124" s="192"/>
      <c r="Z124" s="192"/>
      <c r="AA124" s="192"/>
      <c r="AB124" s="192"/>
      <c r="AC124" s="192"/>
      <c r="AD124" s="192"/>
      <c r="AE124" s="192"/>
      <c r="AF124" s="147"/>
      <c r="AG124" s="115"/>
      <c r="AH124" s="115"/>
      <c r="AI124" s="93"/>
      <c r="AJ124" s="93"/>
      <c r="AK124" s="307"/>
      <c r="AL124" s="325"/>
      <c r="AM124" s="325"/>
      <c r="AN124" s="147"/>
      <c r="AO124" s="350"/>
      <c r="AP124" s="359"/>
      <c r="AQ124" s="379"/>
      <c r="AR124" s="405"/>
      <c r="AS124" s="405"/>
      <c r="AT124" s="430" t="str">
        <f t="shared" si="6"/>
        <v/>
      </c>
      <c r="AU124" s="437" t="str">
        <f t="shared" si="7"/>
        <v/>
      </c>
      <c r="AV124" s="443" t="str">
        <f t="shared" si="8"/>
        <v/>
      </c>
      <c r="AW124" s="450" t="str">
        <f t="shared" si="1"/>
        <v/>
      </c>
      <c r="AX124" s="450" t="str">
        <f t="shared" si="9"/>
        <v/>
      </c>
      <c r="AY124" s="457" t="str">
        <f t="shared" si="10"/>
        <v/>
      </c>
      <c r="AZ124" s="464" t="str">
        <f t="shared" si="11"/>
        <v/>
      </c>
      <c r="BA124" s="47" t="str">
        <f t="shared" si="12"/>
        <v/>
      </c>
      <c r="BB124" s="47" t="str">
        <f t="shared" si="13"/>
        <v/>
      </c>
      <c r="BC124" s="47" t="str">
        <f t="shared" si="14"/>
        <v/>
      </c>
      <c r="BD124" s="47" t="str">
        <f t="shared" si="23"/>
        <v/>
      </c>
      <c r="BE124" s="486"/>
      <c r="BF124" s="492"/>
      <c r="BG124" s="464" t="str">
        <f t="shared" si="15"/>
        <v/>
      </c>
      <c r="BH124" s="464" t="str">
        <f t="shared" si="24"/>
        <v/>
      </c>
      <c r="BI124" s="464" t="str">
        <f t="shared" si="16"/>
        <v/>
      </c>
      <c r="BJ124" s="492"/>
      <c r="BK124" s="492"/>
      <c r="BL124" s="492"/>
      <c r="BM124" s="492"/>
      <c r="BN124" s="464" t="str">
        <f t="shared" si="17"/>
        <v/>
      </c>
      <c r="BO124" s="464" t="str">
        <f t="shared" si="18"/>
        <v/>
      </c>
      <c r="BP124" s="504" t="str">
        <f t="shared" si="25"/>
        <v/>
      </c>
      <c r="BQ124" s="510" t="str">
        <f t="shared" si="26"/>
        <v/>
      </c>
      <c r="BR124" s="510" t="str">
        <f>IF(F124="","",IF(OR(分岐管理シート!AK124&lt;1,分岐管理シート!AK124&gt;13),"error",""))</f>
        <v/>
      </c>
      <c r="BS124" s="510" t="str">
        <f>IF(F124="","",IF(VLOOKUP(AJ124,―!$AD$2:$AE$14,2,FALSE)&lt;=VLOOKUP(AK124,―!$AD$2:$AE$14,2,FALSE),"","error"))</f>
        <v/>
      </c>
      <c r="BT124" s="516"/>
      <c r="BU124" s="516"/>
      <c r="BV124" s="516"/>
      <c r="BW124" s="510" t="str">
        <f t="shared" si="19"/>
        <v/>
      </c>
      <c r="BX124" s="510" t="str">
        <f t="shared" si="20"/>
        <v/>
      </c>
      <c r="BY124" s="510" t="str">
        <f t="shared" si="21"/>
        <v/>
      </c>
      <c r="BZ124" s="516" t="str">
        <f t="shared" si="22"/>
        <v/>
      </c>
      <c r="CA124" s="510" t="str">
        <f>分岐管理シート!BB124</f>
        <v/>
      </c>
      <c r="CB124" s="511" t="str">
        <f t="shared" si="27"/>
        <v/>
      </c>
      <c r="CC124" s="517" t="str">
        <f t="shared" si="2"/>
        <v/>
      </c>
    </row>
    <row r="125" spans="1:81">
      <c r="A125" s="7"/>
      <c r="B125" s="16"/>
      <c r="C125" s="47">
        <v>44</v>
      </c>
      <c r="D125" s="64"/>
      <c r="E125" s="64"/>
      <c r="F125" s="64"/>
      <c r="G125" s="93"/>
      <c r="H125" s="93"/>
      <c r="I125" s="115"/>
      <c r="J125" s="115"/>
      <c r="K125" s="115"/>
      <c r="L125" s="115"/>
      <c r="M125" s="147"/>
      <c r="N125" s="161">
        <f t="shared" si="4"/>
        <v>0</v>
      </c>
      <c r="O125" s="167">
        <f t="shared" si="5"/>
        <v>0</v>
      </c>
      <c r="P125" s="179"/>
      <c r="Q125" s="192"/>
      <c r="R125" s="192"/>
      <c r="S125" s="192"/>
      <c r="T125" s="192"/>
      <c r="U125" s="192"/>
      <c r="V125" s="192"/>
      <c r="W125" s="192"/>
      <c r="X125" s="192"/>
      <c r="Y125" s="192"/>
      <c r="Z125" s="192"/>
      <c r="AA125" s="192"/>
      <c r="AB125" s="192"/>
      <c r="AC125" s="192"/>
      <c r="AD125" s="192"/>
      <c r="AE125" s="192"/>
      <c r="AF125" s="147"/>
      <c r="AG125" s="115"/>
      <c r="AH125" s="115"/>
      <c r="AI125" s="93"/>
      <c r="AJ125" s="93"/>
      <c r="AK125" s="307"/>
      <c r="AL125" s="325"/>
      <c r="AM125" s="325"/>
      <c r="AN125" s="147"/>
      <c r="AO125" s="350"/>
      <c r="AP125" s="359"/>
      <c r="AQ125" s="379"/>
      <c r="AR125" s="405"/>
      <c r="AS125" s="405"/>
      <c r="AT125" s="430" t="str">
        <f t="shared" si="6"/>
        <v/>
      </c>
      <c r="AU125" s="437" t="str">
        <f t="shared" si="7"/>
        <v/>
      </c>
      <c r="AV125" s="443" t="str">
        <f t="shared" si="8"/>
        <v/>
      </c>
      <c r="AW125" s="450" t="str">
        <f t="shared" si="1"/>
        <v/>
      </c>
      <c r="AX125" s="450" t="str">
        <f t="shared" si="9"/>
        <v/>
      </c>
      <c r="AY125" s="457" t="str">
        <f t="shared" si="10"/>
        <v/>
      </c>
      <c r="AZ125" s="464" t="str">
        <f t="shared" si="11"/>
        <v/>
      </c>
      <c r="BA125" s="47" t="str">
        <f t="shared" si="12"/>
        <v/>
      </c>
      <c r="BB125" s="47" t="str">
        <f t="shared" si="13"/>
        <v/>
      </c>
      <c r="BC125" s="47" t="str">
        <f t="shared" si="14"/>
        <v/>
      </c>
      <c r="BD125" s="47" t="str">
        <f t="shared" si="23"/>
        <v/>
      </c>
      <c r="BE125" s="486"/>
      <c r="BF125" s="492"/>
      <c r="BG125" s="464" t="str">
        <f t="shared" si="15"/>
        <v/>
      </c>
      <c r="BH125" s="464" t="str">
        <f t="shared" si="24"/>
        <v/>
      </c>
      <c r="BI125" s="464" t="str">
        <f t="shared" si="16"/>
        <v/>
      </c>
      <c r="BJ125" s="492"/>
      <c r="BK125" s="492"/>
      <c r="BL125" s="492"/>
      <c r="BM125" s="492"/>
      <c r="BN125" s="464" t="str">
        <f t="shared" si="17"/>
        <v/>
      </c>
      <c r="BO125" s="464" t="str">
        <f t="shared" si="18"/>
        <v/>
      </c>
      <c r="BP125" s="504" t="str">
        <f t="shared" si="25"/>
        <v/>
      </c>
      <c r="BQ125" s="510" t="str">
        <f t="shared" si="26"/>
        <v/>
      </c>
      <c r="BR125" s="510" t="str">
        <f>IF(F125="","",IF(OR(分岐管理シート!AK125&lt;1,分岐管理シート!AK125&gt;13),"error",""))</f>
        <v/>
      </c>
      <c r="BS125" s="510" t="str">
        <f>IF(F125="","",IF(VLOOKUP(AJ125,―!$AD$2:$AE$14,2,FALSE)&lt;=VLOOKUP(AK125,―!$AD$2:$AE$14,2,FALSE),"","error"))</f>
        <v/>
      </c>
      <c r="BT125" s="516"/>
      <c r="BU125" s="516"/>
      <c r="BV125" s="516"/>
      <c r="BW125" s="510" t="str">
        <f t="shared" si="19"/>
        <v/>
      </c>
      <c r="BX125" s="510" t="str">
        <f t="shared" si="20"/>
        <v/>
      </c>
      <c r="BY125" s="510" t="str">
        <f t="shared" si="21"/>
        <v/>
      </c>
      <c r="BZ125" s="516" t="str">
        <f t="shared" si="22"/>
        <v/>
      </c>
      <c r="CA125" s="510" t="str">
        <f>分岐管理シート!BB125</f>
        <v/>
      </c>
      <c r="CB125" s="511" t="str">
        <f t="shared" si="27"/>
        <v/>
      </c>
      <c r="CC125" s="517" t="str">
        <f t="shared" si="2"/>
        <v/>
      </c>
    </row>
    <row r="126" spans="1:81">
      <c r="A126" s="7"/>
      <c r="B126" s="16"/>
      <c r="C126" s="46">
        <v>45</v>
      </c>
      <c r="D126" s="64"/>
      <c r="E126" s="64"/>
      <c r="F126" s="64"/>
      <c r="G126" s="93"/>
      <c r="H126" s="93"/>
      <c r="I126" s="115"/>
      <c r="J126" s="115"/>
      <c r="K126" s="115"/>
      <c r="L126" s="115"/>
      <c r="M126" s="147"/>
      <c r="N126" s="161">
        <f t="shared" si="4"/>
        <v>0</v>
      </c>
      <c r="O126" s="167">
        <f t="shared" si="5"/>
        <v>0</v>
      </c>
      <c r="P126" s="179"/>
      <c r="Q126" s="192"/>
      <c r="R126" s="192"/>
      <c r="S126" s="192"/>
      <c r="T126" s="192"/>
      <c r="U126" s="192"/>
      <c r="V126" s="192"/>
      <c r="W126" s="192"/>
      <c r="X126" s="192"/>
      <c r="Y126" s="192"/>
      <c r="Z126" s="192"/>
      <c r="AA126" s="192"/>
      <c r="AB126" s="192"/>
      <c r="AC126" s="192"/>
      <c r="AD126" s="192"/>
      <c r="AE126" s="192"/>
      <c r="AF126" s="147"/>
      <c r="AG126" s="115"/>
      <c r="AH126" s="115"/>
      <c r="AI126" s="93"/>
      <c r="AJ126" s="93"/>
      <c r="AK126" s="307"/>
      <c r="AL126" s="325"/>
      <c r="AM126" s="325"/>
      <c r="AN126" s="147"/>
      <c r="AO126" s="350"/>
      <c r="AP126" s="359"/>
      <c r="AQ126" s="379"/>
      <c r="AR126" s="405"/>
      <c r="AS126" s="405"/>
      <c r="AT126" s="430" t="str">
        <f t="shared" si="6"/>
        <v/>
      </c>
      <c r="AU126" s="437" t="str">
        <f t="shared" si="7"/>
        <v/>
      </c>
      <c r="AV126" s="443" t="str">
        <f t="shared" si="8"/>
        <v/>
      </c>
      <c r="AW126" s="450" t="str">
        <f t="shared" si="1"/>
        <v/>
      </c>
      <c r="AX126" s="450" t="str">
        <f t="shared" si="9"/>
        <v/>
      </c>
      <c r="AY126" s="457" t="str">
        <f t="shared" si="10"/>
        <v/>
      </c>
      <c r="AZ126" s="464" t="str">
        <f t="shared" si="11"/>
        <v/>
      </c>
      <c r="BA126" s="47" t="str">
        <f t="shared" si="12"/>
        <v/>
      </c>
      <c r="BB126" s="47" t="str">
        <f t="shared" si="13"/>
        <v/>
      </c>
      <c r="BC126" s="47" t="str">
        <f t="shared" si="14"/>
        <v/>
      </c>
      <c r="BD126" s="47" t="str">
        <f t="shared" si="23"/>
        <v/>
      </c>
      <c r="BE126" s="486"/>
      <c r="BF126" s="492"/>
      <c r="BG126" s="464" t="str">
        <f t="shared" si="15"/>
        <v/>
      </c>
      <c r="BH126" s="464" t="str">
        <f t="shared" si="24"/>
        <v/>
      </c>
      <c r="BI126" s="464" t="str">
        <f t="shared" si="16"/>
        <v/>
      </c>
      <c r="BJ126" s="492"/>
      <c r="BK126" s="492"/>
      <c r="BL126" s="492"/>
      <c r="BM126" s="492"/>
      <c r="BN126" s="464" t="str">
        <f t="shared" si="17"/>
        <v/>
      </c>
      <c r="BO126" s="464" t="str">
        <f t="shared" si="18"/>
        <v/>
      </c>
      <c r="BP126" s="504" t="str">
        <f t="shared" si="25"/>
        <v/>
      </c>
      <c r="BQ126" s="510" t="str">
        <f t="shared" si="26"/>
        <v/>
      </c>
      <c r="BR126" s="510" t="str">
        <f>IF(F126="","",IF(OR(分岐管理シート!AK126&lt;1,分岐管理シート!AK126&gt;13),"error",""))</f>
        <v/>
      </c>
      <c r="BS126" s="510" t="str">
        <f>IF(F126="","",IF(VLOOKUP(AJ126,―!$AD$2:$AE$14,2,FALSE)&lt;=VLOOKUP(AK126,―!$AD$2:$AE$14,2,FALSE),"","error"))</f>
        <v/>
      </c>
      <c r="BT126" s="516"/>
      <c r="BU126" s="516"/>
      <c r="BV126" s="516"/>
      <c r="BW126" s="510" t="str">
        <f t="shared" si="19"/>
        <v/>
      </c>
      <c r="BX126" s="510" t="str">
        <f t="shared" si="20"/>
        <v/>
      </c>
      <c r="BY126" s="510" t="str">
        <f t="shared" si="21"/>
        <v/>
      </c>
      <c r="BZ126" s="516" t="str">
        <f t="shared" si="22"/>
        <v/>
      </c>
      <c r="CA126" s="510" t="str">
        <f>分岐管理シート!BB126</f>
        <v/>
      </c>
      <c r="CB126" s="511" t="str">
        <f t="shared" si="27"/>
        <v/>
      </c>
      <c r="CC126" s="517" t="str">
        <f t="shared" si="2"/>
        <v/>
      </c>
    </row>
    <row r="127" spans="1:81">
      <c r="A127" s="7"/>
      <c r="B127" s="16"/>
      <c r="C127" s="47">
        <v>46</v>
      </c>
      <c r="D127" s="64"/>
      <c r="E127" s="64"/>
      <c r="F127" s="64"/>
      <c r="G127" s="93"/>
      <c r="H127" s="93"/>
      <c r="I127" s="115"/>
      <c r="J127" s="115"/>
      <c r="K127" s="115"/>
      <c r="L127" s="115"/>
      <c r="M127" s="147"/>
      <c r="N127" s="161">
        <f t="shared" si="4"/>
        <v>0</v>
      </c>
      <c r="O127" s="167">
        <f t="shared" si="5"/>
        <v>0</v>
      </c>
      <c r="P127" s="179"/>
      <c r="Q127" s="192"/>
      <c r="R127" s="192"/>
      <c r="S127" s="192"/>
      <c r="T127" s="192"/>
      <c r="U127" s="192"/>
      <c r="V127" s="192"/>
      <c r="W127" s="192"/>
      <c r="X127" s="192"/>
      <c r="Y127" s="192"/>
      <c r="Z127" s="192"/>
      <c r="AA127" s="192"/>
      <c r="AB127" s="192"/>
      <c r="AC127" s="192"/>
      <c r="AD127" s="192"/>
      <c r="AE127" s="192"/>
      <c r="AF127" s="147"/>
      <c r="AG127" s="115"/>
      <c r="AH127" s="115"/>
      <c r="AI127" s="93"/>
      <c r="AJ127" s="93"/>
      <c r="AK127" s="307"/>
      <c r="AL127" s="325"/>
      <c r="AM127" s="325"/>
      <c r="AN127" s="147"/>
      <c r="AO127" s="350"/>
      <c r="AP127" s="359"/>
      <c r="AQ127" s="379"/>
      <c r="AR127" s="405"/>
      <c r="AS127" s="405"/>
      <c r="AT127" s="430" t="str">
        <f t="shared" si="6"/>
        <v/>
      </c>
      <c r="AU127" s="437" t="str">
        <f t="shared" si="7"/>
        <v/>
      </c>
      <c r="AV127" s="443" t="str">
        <f t="shared" si="8"/>
        <v/>
      </c>
      <c r="AW127" s="450" t="str">
        <f t="shared" si="1"/>
        <v/>
      </c>
      <c r="AX127" s="450" t="str">
        <f t="shared" si="9"/>
        <v/>
      </c>
      <c r="AY127" s="457" t="str">
        <f t="shared" si="10"/>
        <v/>
      </c>
      <c r="AZ127" s="464" t="str">
        <f t="shared" si="11"/>
        <v/>
      </c>
      <c r="BA127" s="47" t="str">
        <f t="shared" si="12"/>
        <v/>
      </c>
      <c r="BB127" s="47" t="str">
        <f t="shared" si="13"/>
        <v/>
      </c>
      <c r="BC127" s="47" t="str">
        <f t="shared" si="14"/>
        <v/>
      </c>
      <c r="BD127" s="47" t="str">
        <f t="shared" si="23"/>
        <v/>
      </c>
      <c r="BE127" s="486"/>
      <c r="BF127" s="492"/>
      <c r="BG127" s="464" t="str">
        <f t="shared" si="15"/>
        <v/>
      </c>
      <c r="BH127" s="464" t="str">
        <f t="shared" si="24"/>
        <v/>
      </c>
      <c r="BI127" s="464" t="str">
        <f t="shared" si="16"/>
        <v/>
      </c>
      <c r="BJ127" s="492"/>
      <c r="BK127" s="492"/>
      <c r="BL127" s="492"/>
      <c r="BM127" s="492"/>
      <c r="BN127" s="464" t="str">
        <f t="shared" si="17"/>
        <v/>
      </c>
      <c r="BO127" s="464" t="str">
        <f t="shared" si="18"/>
        <v/>
      </c>
      <c r="BP127" s="504" t="str">
        <f t="shared" si="25"/>
        <v/>
      </c>
      <c r="BQ127" s="510" t="str">
        <f t="shared" si="26"/>
        <v/>
      </c>
      <c r="BR127" s="510" t="str">
        <f>IF(F127="","",IF(OR(分岐管理シート!AK127&lt;1,分岐管理シート!AK127&gt;13),"error",""))</f>
        <v/>
      </c>
      <c r="BS127" s="510" t="str">
        <f>IF(F127="","",IF(VLOOKUP(AJ127,―!$AD$2:$AE$14,2,FALSE)&lt;=VLOOKUP(AK127,―!$AD$2:$AE$14,2,FALSE),"","error"))</f>
        <v/>
      </c>
      <c r="BT127" s="516"/>
      <c r="BU127" s="516"/>
      <c r="BV127" s="516"/>
      <c r="BW127" s="510" t="str">
        <f t="shared" si="19"/>
        <v/>
      </c>
      <c r="BX127" s="510" t="str">
        <f t="shared" si="20"/>
        <v/>
      </c>
      <c r="BY127" s="510" t="str">
        <f t="shared" si="21"/>
        <v/>
      </c>
      <c r="BZ127" s="516" t="str">
        <f t="shared" si="22"/>
        <v/>
      </c>
      <c r="CA127" s="510" t="str">
        <f>分岐管理シート!BB127</f>
        <v/>
      </c>
      <c r="CB127" s="511" t="str">
        <f t="shared" si="27"/>
        <v/>
      </c>
      <c r="CC127" s="517" t="str">
        <f t="shared" si="2"/>
        <v/>
      </c>
    </row>
    <row r="128" spans="1:81">
      <c r="A128" s="7"/>
      <c r="B128" s="16"/>
      <c r="C128" s="47">
        <v>47</v>
      </c>
      <c r="D128" s="64"/>
      <c r="E128" s="64"/>
      <c r="F128" s="64"/>
      <c r="G128" s="93"/>
      <c r="H128" s="93"/>
      <c r="I128" s="115"/>
      <c r="J128" s="115"/>
      <c r="K128" s="115"/>
      <c r="L128" s="115"/>
      <c r="M128" s="147"/>
      <c r="N128" s="161">
        <f t="shared" si="4"/>
        <v>0</v>
      </c>
      <c r="O128" s="167">
        <f t="shared" si="5"/>
        <v>0</v>
      </c>
      <c r="P128" s="179"/>
      <c r="Q128" s="192"/>
      <c r="R128" s="192"/>
      <c r="S128" s="192"/>
      <c r="T128" s="192"/>
      <c r="U128" s="192"/>
      <c r="V128" s="192"/>
      <c r="W128" s="192"/>
      <c r="X128" s="192"/>
      <c r="Y128" s="192"/>
      <c r="Z128" s="192"/>
      <c r="AA128" s="192"/>
      <c r="AB128" s="192"/>
      <c r="AC128" s="192"/>
      <c r="AD128" s="192"/>
      <c r="AE128" s="192"/>
      <c r="AF128" s="147"/>
      <c r="AG128" s="115"/>
      <c r="AH128" s="115"/>
      <c r="AI128" s="93"/>
      <c r="AJ128" s="93"/>
      <c r="AK128" s="307"/>
      <c r="AL128" s="325"/>
      <c r="AM128" s="325"/>
      <c r="AN128" s="147"/>
      <c r="AO128" s="350"/>
      <c r="AP128" s="359"/>
      <c r="AQ128" s="379"/>
      <c r="AR128" s="405"/>
      <c r="AS128" s="405"/>
      <c r="AT128" s="430" t="str">
        <f t="shared" si="6"/>
        <v/>
      </c>
      <c r="AU128" s="437" t="str">
        <f t="shared" si="7"/>
        <v/>
      </c>
      <c r="AV128" s="443" t="str">
        <f t="shared" si="8"/>
        <v/>
      </c>
      <c r="AW128" s="450" t="str">
        <f t="shared" si="1"/>
        <v/>
      </c>
      <c r="AX128" s="450" t="str">
        <f t="shared" si="9"/>
        <v/>
      </c>
      <c r="AY128" s="457" t="str">
        <f t="shared" si="10"/>
        <v/>
      </c>
      <c r="AZ128" s="464" t="str">
        <f t="shared" si="11"/>
        <v/>
      </c>
      <c r="BA128" s="47" t="str">
        <f t="shared" si="12"/>
        <v/>
      </c>
      <c r="BB128" s="47" t="str">
        <f t="shared" si="13"/>
        <v/>
      </c>
      <c r="BC128" s="47" t="str">
        <f t="shared" si="14"/>
        <v/>
      </c>
      <c r="BD128" s="47" t="str">
        <f t="shared" si="23"/>
        <v/>
      </c>
      <c r="BE128" s="486"/>
      <c r="BF128" s="492"/>
      <c r="BG128" s="464" t="str">
        <f t="shared" si="15"/>
        <v/>
      </c>
      <c r="BH128" s="464" t="str">
        <f t="shared" si="24"/>
        <v/>
      </c>
      <c r="BI128" s="464" t="str">
        <f t="shared" si="16"/>
        <v/>
      </c>
      <c r="BJ128" s="492"/>
      <c r="BK128" s="492"/>
      <c r="BL128" s="492"/>
      <c r="BM128" s="492"/>
      <c r="BN128" s="464" t="str">
        <f t="shared" si="17"/>
        <v/>
      </c>
      <c r="BO128" s="464" t="str">
        <f t="shared" si="18"/>
        <v/>
      </c>
      <c r="BP128" s="504" t="str">
        <f t="shared" si="25"/>
        <v/>
      </c>
      <c r="BQ128" s="510" t="str">
        <f t="shared" si="26"/>
        <v/>
      </c>
      <c r="BR128" s="510" t="str">
        <f>IF(F128="","",IF(OR(分岐管理シート!AK128&lt;1,分岐管理シート!AK128&gt;13),"error",""))</f>
        <v/>
      </c>
      <c r="BS128" s="510" t="str">
        <f>IF(F128="","",IF(VLOOKUP(AJ128,―!$AD$2:$AE$14,2,FALSE)&lt;=VLOOKUP(AK128,―!$AD$2:$AE$14,2,FALSE),"","error"))</f>
        <v/>
      </c>
      <c r="BT128" s="516"/>
      <c r="BU128" s="516"/>
      <c r="BV128" s="516"/>
      <c r="BW128" s="510" t="str">
        <f t="shared" si="19"/>
        <v/>
      </c>
      <c r="BX128" s="510" t="str">
        <f t="shared" si="20"/>
        <v/>
      </c>
      <c r="BY128" s="510" t="str">
        <f t="shared" si="21"/>
        <v/>
      </c>
      <c r="BZ128" s="516" t="str">
        <f t="shared" si="22"/>
        <v/>
      </c>
      <c r="CA128" s="510" t="str">
        <f>分岐管理シート!BB128</f>
        <v/>
      </c>
      <c r="CB128" s="511" t="str">
        <f t="shared" si="27"/>
        <v/>
      </c>
      <c r="CC128" s="517" t="str">
        <f t="shared" si="2"/>
        <v/>
      </c>
    </row>
    <row r="129" spans="1:81">
      <c r="A129" s="7"/>
      <c r="B129" s="16"/>
      <c r="C129" s="46">
        <v>48</v>
      </c>
      <c r="D129" s="64"/>
      <c r="E129" s="64"/>
      <c r="F129" s="64"/>
      <c r="G129" s="93"/>
      <c r="H129" s="93"/>
      <c r="I129" s="115"/>
      <c r="J129" s="115"/>
      <c r="K129" s="115"/>
      <c r="L129" s="115"/>
      <c r="M129" s="147"/>
      <c r="N129" s="161">
        <f t="shared" si="4"/>
        <v>0</v>
      </c>
      <c r="O129" s="167">
        <f t="shared" si="5"/>
        <v>0</v>
      </c>
      <c r="P129" s="179"/>
      <c r="Q129" s="192"/>
      <c r="R129" s="192"/>
      <c r="S129" s="192"/>
      <c r="T129" s="192"/>
      <c r="U129" s="192"/>
      <c r="V129" s="192"/>
      <c r="W129" s="192"/>
      <c r="X129" s="192"/>
      <c r="Y129" s="192"/>
      <c r="Z129" s="192"/>
      <c r="AA129" s="192"/>
      <c r="AB129" s="192"/>
      <c r="AC129" s="192"/>
      <c r="AD129" s="192"/>
      <c r="AE129" s="192"/>
      <c r="AF129" s="147"/>
      <c r="AG129" s="115"/>
      <c r="AH129" s="115"/>
      <c r="AI129" s="93"/>
      <c r="AJ129" s="93"/>
      <c r="AK129" s="307"/>
      <c r="AL129" s="325"/>
      <c r="AM129" s="325"/>
      <c r="AN129" s="147"/>
      <c r="AO129" s="350"/>
      <c r="AP129" s="359"/>
      <c r="AQ129" s="379"/>
      <c r="AR129" s="405"/>
      <c r="AS129" s="405"/>
      <c r="AT129" s="430" t="str">
        <f t="shared" si="6"/>
        <v/>
      </c>
      <c r="AU129" s="437" t="str">
        <f t="shared" si="7"/>
        <v/>
      </c>
      <c r="AV129" s="443" t="str">
        <f t="shared" si="8"/>
        <v/>
      </c>
      <c r="AW129" s="450" t="str">
        <f t="shared" si="1"/>
        <v/>
      </c>
      <c r="AX129" s="450" t="str">
        <f t="shared" si="9"/>
        <v/>
      </c>
      <c r="AY129" s="457" t="str">
        <f t="shared" si="10"/>
        <v/>
      </c>
      <c r="AZ129" s="464" t="str">
        <f t="shared" si="11"/>
        <v/>
      </c>
      <c r="BA129" s="47" t="str">
        <f t="shared" si="12"/>
        <v/>
      </c>
      <c r="BB129" s="47" t="str">
        <f t="shared" si="13"/>
        <v/>
      </c>
      <c r="BC129" s="47" t="str">
        <f t="shared" si="14"/>
        <v/>
      </c>
      <c r="BD129" s="47" t="str">
        <f t="shared" si="23"/>
        <v/>
      </c>
      <c r="BE129" s="486"/>
      <c r="BF129" s="492"/>
      <c r="BG129" s="464" t="str">
        <f t="shared" si="15"/>
        <v/>
      </c>
      <c r="BH129" s="464" t="str">
        <f t="shared" si="24"/>
        <v/>
      </c>
      <c r="BI129" s="464" t="str">
        <f t="shared" si="16"/>
        <v/>
      </c>
      <c r="BJ129" s="492"/>
      <c r="BK129" s="492"/>
      <c r="BL129" s="492"/>
      <c r="BM129" s="492"/>
      <c r="BN129" s="464" t="str">
        <f t="shared" si="17"/>
        <v/>
      </c>
      <c r="BO129" s="464" t="str">
        <f t="shared" si="18"/>
        <v/>
      </c>
      <c r="BP129" s="504" t="str">
        <f t="shared" si="25"/>
        <v/>
      </c>
      <c r="BQ129" s="510" t="str">
        <f t="shared" si="26"/>
        <v/>
      </c>
      <c r="BR129" s="510" t="str">
        <f>IF(F129="","",IF(OR(分岐管理シート!AK129&lt;1,分岐管理シート!AK129&gt;13),"error",""))</f>
        <v/>
      </c>
      <c r="BS129" s="510" t="str">
        <f>IF(F129="","",IF(VLOOKUP(AJ129,―!$AD$2:$AE$14,2,FALSE)&lt;=VLOOKUP(AK129,―!$AD$2:$AE$14,2,FALSE),"","error"))</f>
        <v/>
      </c>
      <c r="BT129" s="516"/>
      <c r="BU129" s="516"/>
      <c r="BV129" s="516"/>
      <c r="BW129" s="510" t="str">
        <f t="shared" si="19"/>
        <v/>
      </c>
      <c r="BX129" s="510" t="str">
        <f t="shared" si="20"/>
        <v/>
      </c>
      <c r="BY129" s="510" t="str">
        <f t="shared" si="21"/>
        <v/>
      </c>
      <c r="BZ129" s="516" t="str">
        <f t="shared" si="22"/>
        <v/>
      </c>
      <c r="CA129" s="510" t="str">
        <f>分岐管理シート!BB129</f>
        <v/>
      </c>
      <c r="CB129" s="511" t="str">
        <f t="shared" si="27"/>
        <v/>
      </c>
      <c r="CC129" s="517" t="str">
        <f t="shared" si="2"/>
        <v/>
      </c>
    </row>
    <row r="130" spans="1:81">
      <c r="A130" s="7"/>
      <c r="B130" s="16"/>
      <c r="C130" s="47">
        <v>49</v>
      </c>
      <c r="D130" s="64"/>
      <c r="E130" s="64"/>
      <c r="F130" s="64"/>
      <c r="G130" s="93"/>
      <c r="H130" s="93"/>
      <c r="I130" s="115"/>
      <c r="J130" s="115"/>
      <c r="K130" s="115"/>
      <c r="L130" s="115"/>
      <c r="M130" s="147"/>
      <c r="N130" s="161">
        <f t="shared" si="4"/>
        <v>0</v>
      </c>
      <c r="O130" s="167">
        <f t="shared" si="5"/>
        <v>0</v>
      </c>
      <c r="P130" s="179"/>
      <c r="Q130" s="192"/>
      <c r="R130" s="192"/>
      <c r="S130" s="192"/>
      <c r="T130" s="192"/>
      <c r="U130" s="192"/>
      <c r="V130" s="192"/>
      <c r="W130" s="192"/>
      <c r="X130" s="192"/>
      <c r="Y130" s="192"/>
      <c r="Z130" s="192"/>
      <c r="AA130" s="192"/>
      <c r="AB130" s="192"/>
      <c r="AC130" s="192"/>
      <c r="AD130" s="192"/>
      <c r="AE130" s="192"/>
      <c r="AF130" s="147"/>
      <c r="AG130" s="115"/>
      <c r="AH130" s="115"/>
      <c r="AI130" s="93"/>
      <c r="AJ130" s="93"/>
      <c r="AK130" s="307"/>
      <c r="AL130" s="325"/>
      <c r="AM130" s="325"/>
      <c r="AN130" s="147"/>
      <c r="AO130" s="350"/>
      <c r="AP130" s="359"/>
      <c r="AQ130" s="379"/>
      <c r="AR130" s="405"/>
      <c r="AS130" s="405"/>
      <c r="AT130" s="430" t="str">
        <f t="shared" si="6"/>
        <v/>
      </c>
      <c r="AU130" s="437" t="str">
        <f t="shared" si="7"/>
        <v/>
      </c>
      <c r="AV130" s="443" t="str">
        <f t="shared" si="8"/>
        <v/>
      </c>
      <c r="AW130" s="450" t="str">
        <f t="shared" si="1"/>
        <v/>
      </c>
      <c r="AX130" s="450" t="str">
        <f t="shared" si="9"/>
        <v/>
      </c>
      <c r="AY130" s="457" t="str">
        <f t="shared" si="10"/>
        <v/>
      </c>
      <c r="AZ130" s="464" t="str">
        <f t="shared" si="11"/>
        <v/>
      </c>
      <c r="BA130" s="47" t="str">
        <f t="shared" si="12"/>
        <v/>
      </c>
      <c r="BB130" s="47" t="str">
        <f t="shared" si="13"/>
        <v/>
      </c>
      <c r="BC130" s="47" t="str">
        <f t="shared" si="14"/>
        <v/>
      </c>
      <c r="BD130" s="47" t="str">
        <f t="shared" si="23"/>
        <v/>
      </c>
      <c r="BE130" s="486"/>
      <c r="BF130" s="492"/>
      <c r="BG130" s="464" t="str">
        <f t="shared" si="15"/>
        <v/>
      </c>
      <c r="BH130" s="464" t="str">
        <f t="shared" si="24"/>
        <v/>
      </c>
      <c r="BI130" s="464" t="str">
        <f t="shared" si="16"/>
        <v/>
      </c>
      <c r="BJ130" s="492"/>
      <c r="BK130" s="492"/>
      <c r="BL130" s="492"/>
      <c r="BM130" s="492"/>
      <c r="BN130" s="464" t="str">
        <f t="shared" si="17"/>
        <v/>
      </c>
      <c r="BO130" s="464" t="str">
        <f t="shared" si="18"/>
        <v/>
      </c>
      <c r="BP130" s="504" t="str">
        <f t="shared" si="25"/>
        <v/>
      </c>
      <c r="BQ130" s="510" t="str">
        <f t="shared" si="26"/>
        <v/>
      </c>
      <c r="BR130" s="510" t="str">
        <f>IF(F130="","",IF(OR(分岐管理シート!AK130&lt;1,分岐管理シート!AK130&gt;13),"error",""))</f>
        <v/>
      </c>
      <c r="BS130" s="510" t="str">
        <f>IF(F130="","",IF(VLOOKUP(AJ130,―!$AD$2:$AE$14,2,FALSE)&lt;=VLOOKUP(AK130,―!$AD$2:$AE$14,2,FALSE),"","error"))</f>
        <v/>
      </c>
      <c r="BT130" s="516"/>
      <c r="BU130" s="516"/>
      <c r="BV130" s="516"/>
      <c r="BW130" s="510" t="str">
        <f t="shared" si="19"/>
        <v/>
      </c>
      <c r="BX130" s="510" t="str">
        <f t="shared" si="20"/>
        <v/>
      </c>
      <c r="BY130" s="510" t="str">
        <f t="shared" si="21"/>
        <v/>
      </c>
      <c r="BZ130" s="516" t="str">
        <f t="shared" si="22"/>
        <v/>
      </c>
      <c r="CA130" s="510" t="str">
        <f>分岐管理シート!BB130</f>
        <v/>
      </c>
      <c r="CB130" s="511" t="str">
        <f t="shared" si="27"/>
        <v/>
      </c>
      <c r="CC130" s="517" t="str">
        <f t="shared" si="2"/>
        <v/>
      </c>
    </row>
    <row r="131" spans="1:81">
      <c r="A131" s="7"/>
      <c r="B131" s="16"/>
      <c r="C131" s="47">
        <v>50</v>
      </c>
      <c r="D131" s="64"/>
      <c r="E131" s="64"/>
      <c r="F131" s="64"/>
      <c r="G131" s="93"/>
      <c r="H131" s="93"/>
      <c r="I131" s="115"/>
      <c r="J131" s="115"/>
      <c r="K131" s="115"/>
      <c r="L131" s="115"/>
      <c r="M131" s="147"/>
      <c r="N131" s="161">
        <f t="shared" si="4"/>
        <v>0</v>
      </c>
      <c r="O131" s="167">
        <f t="shared" si="5"/>
        <v>0</v>
      </c>
      <c r="P131" s="179"/>
      <c r="Q131" s="192"/>
      <c r="R131" s="192"/>
      <c r="S131" s="192"/>
      <c r="T131" s="192"/>
      <c r="U131" s="192"/>
      <c r="V131" s="192"/>
      <c r="W131" s="192"/>
      <c r="X131" s="192"/>
      <c r="Y131" s="192"/>
      <c r="Z131" s="192"/>
      <c r="AA131" s="192"/>
      <c r="AB131" s="192"/>
      <c r="AC131" s="192"/>
      <c r="AD131" s="192"/>
      <c r="AE131" s="192"/>
      <c r="AF131" s="147"/>
      <c r="AG131" s="115"/>
      <c r="AH131" s="115"/>
      <c r="AI131" s="93"/>
      <c r="AJ131" s="93"/>
      <c r="AK131" s="307"/>
      <c r="AL131" s="325"/>
      <c r="AM131" s="325"/>
      <c r="AN131" s="147"/>
      <c r="AO131" s="350"/>
      <c r="AP131" s="359"/>
      <c r="AQ131" s="379"/>
      <c r="AR131" s="405"/>
      <c r="AS131" s="405"/>
      <c r="AT131" s="430" t="str">
        <f t="shared" si="6"/>
        <v/>
      </c>
      <c r="AU131" s="437" t="str">
        <f t="shared" si="7"/>
        <v/>
      </c>
      <c r="AV131" s="443" t="str">
        <f t="shared" si="8"/>
        <v/>
      </c>
      <c r="AW131" s="450" t="str">
        <f t="shared" si="1"/>
        <v/>
      </c>
      <c r="AX131" s="450" t="str">
        <f t="shared" si="9"/>
        <v/>
      </c>
      <c r="AY131" s="457" t="str">
        <f t="shared" si="10"/>
        <v/>
      </c>
      <c r="AZ131" s="464" t="str">
        <f t="shared" si="11"/>
        <v/>
      </c>
      <c r="BA131" s="47" t="str">
        <f t="shared" si="12"/>
        <v/>
      </c>
      <c r="BB131" s="47" t="str">
        <f t="shared" si="13"/>
        <v/>
      </c>
      <c r="BC131" s="47" t="str">
        <f t="shared" si="14"/>
        <v/>
      </c>
      <c r="BD131" s="47" t="str">
        <f t="shared" si="23"/>
        <v/>
      </c>
      <c r="BE131" s="486"/>
      <c r="BF131" s="492"/>
      <c r="BG131" s="464" t="str">
        <f t="shared" si="15"/>
        <v/>
      </c>
      <c r="BH131" s="464" t="str">
        <f t="shared" si="24"/>
        <v/>
      </c>
      <c r="BI131" s="464" t="str">
        <f t="shared" si="16"/>
        <v/>
      </c>
      <c r="BJ131" s="492"/>
      <c r="BK131" s="492"/>
      <c r="BL131" s="492"/>
      <c r="BM131" s="492"/>
      <c r="BN131" s="464" t="str">
        <f t="shared" si="17"/>
        <v/>
      </c>
      <c r="BO131" s="464" t="str">
        <f t="shared" si="18"/>
        <v/>
      </c>
      <c r="BP131" s="504" t="str">
        <f t="shared" si="25"/>
        <v/>
      </c>
      <c r="BQ131" s="510" t="str">
        <f t="shared" si="26"/>
        <v/>
      </c>
      <c r="BR131" s="510" t="str">
        <f>IF(F131="","",IF(OR(分岐管理シート!AK131&lt;1,分岐管理シート!AK131&gt;13),"error",""))</f>
        <v/>
      </c>
      <c r="BS131" s="510" t="str">
        <f>IF(F131="","",IF(VLOOKUP(AJ131,―!$AD$2:$AE$14,2,FALSE)&lt;=VLOOKUP(AK131,―!$AD$2:$AE$14,2,FALSE),"","error"))</f>
        <v/>
      </c>
      <c r="BT131" s="516"/>
      <c r="BU131" s="516"/>
      <c r="BV131" s="516"/>
      <c r="BW131" s="510" t="str">
        <f t="shared" si="19"/>
        <v/>
      </c>
      <c r="BX131" s="510" t="str">
        <f t="shared" si="20"/>
        <v/>
      </c>
      <c r="BY131" s="510" t="str">
        <f t="shared" si="21"/>
        <v/>
      </c>
      <c r="BZ131" s="516" t="str">
        <f t="shared" si="22"/>
        <v/>
      </c>
      <c r="CA131" s="510" t="str">
        <f>分岐管理シート!BB131</f>
        <v/>
      </c>
      <c r="CB131" s="511" t="str">
        <f t="shared" si="27"/>
        <v/>
      </c>
      <c r="CC131" s="517" t="str">
        <f t="shared" si="2"/>
        <v/>
      </c>
    </row>
    <row r="132" spans="1:81">
      <c r="A132" s="7"/>
      <c r="B132" s="16"/>
      <c r="C132" s="46">
        <v>51</v>
      </c>
      <c r="D132" s="64"/>
      <c r="E132" s="64"/>
      <c r="F132" s="64"/>
      <c r="G132" s="93"/>
      <c r="H132" s="93"/>
      <c r="I132" s="115"/>
      <c r="J132" s="115"/>
      <c r="K132" s="115"/>
      <c r="L132" s="115"/>
      <c r="M132" s="147"/>
      <c r="N132" s="161">
        <f t="shared" si="4"/>
        <v>0</v>
      </c>
      <c r="O132" s="167">
        <f t="shared" si="5"/>
        <v>0</v>
      </c>
      <c r="P132" s="179"/>
      <c r="Q132" s="192"/>
      <c r="R132" s="192"/>
      <c r="S132" s="192"/>
      <c r="T132" s="192"/>
      <c r="U132" s="192"/>
      <c r="V132" s="192"/>
      <c r="W132" s="192"/>
      <c r="X132" s="192"/>
      <c r="Y132" s="192"/>
      <c r="Z132" s="192"/>
      <c r="AA132" s="192"/>
      <c r="AB132" s="192"/>
      <c r="AC132" s="192"/>
      <c r="AD132" s="192"/>
      <c r="AE132" s="192"/>
      <c r="AF132" s="147"/>
      <c r="AG132" s="115"/>
      <c r="AH132" s="115"/>
      <c r="AI132" s="93"/>
      <c r="AJ132" s="93"/>
      <c r="AK132" s="307"/>
      <c r="AL132" s="325"/>
      <c r="AM132" s="325"/>
      <c r="AN132" s="147"/>
      <c r="AO132" s="350"/>
      <c r="AP132" s="359"/>
      <c r="AQ132" s="379"/>
      <c r="AR132" s="405"/>
      <c r="AS132" s="405"/>
      <c r="AT132" s="430" t="str">
        <f t="shared" si="6"/>
        <v/>
      </c>
      <c r="AU132" s="437" t="str">
        <f t="shared" si="7"/>
        <v/>
      </c>
      <c r="AV132" s="443" t="str">
        <f t="shared" si="8"/>
        <v/>
      </c>
      <c r="AW132" s="450" t="str">
        <f t="shared" si="1"/>
        <v/>
      </c>
      <c r="AX132" s="450" t="str">
        <f t="shared" si="9"/>
        <v/>
      </c>
      <c r="AY132" s="457" t="str">
        <f t="shared" si="10"/>
        <v/>
      </c>
      <c r="AZ132" s="464" t="str">
        <f t="shared" si="11"/>
        <v/>
      </c>
      <c r="BA132" s="47" t="str">
        <f t="shared" si="12"/>
        <v/>
      </c>
      <c r="BB132" s="47" t="str">
        <f t="shared" si="13"/>
        <v/>
      </c>
      <c r="BC132" s="47" t="str">
        <f t="shared" si="14"/>
        <v/>
      </c>
      <c r="BD132" s="47" t="str">
        <f t="shared" si="23"/>
        <v/>
      </c>
      <c r="BE132" s="486"/>
      <c r="BF132" s="492"/>
      <c r="BG132" s="464" t="str">
        <f t="shared" si="15"/>
        <v/>
      </c>
      <c r="BH132" s="464" t="str">
        <f t="shared" si="24"/>
        <v/>
      </c>
      <c r="BI132" s="464" t="str">
        <f t="shared" si="16"/>
        <v/>
      </c>
      <c r="BJ132" s="492"/>
      <c r="BK132" s="492"/>
      <c r="BL132" s="492"/>
      <c r="BM132" s="492"/>
      <c r="BN132" s="464" t="str">
        <f t="shared" si="17"/>
        <v/>
      </c>
      <c r="BO132" s="464" t="str">
        <f t="shared" si="18"/>
        <v/>
      </c>
      <c r="BP132" s="504" t="str">
        <f t="shared" si="25"/>
        <v/>
      </c>
      <c r="BQ132" s="510" t="str">
        <f t="shared" si="26"/>
        <v/>
      </c>
      <c r="BR132" s="510" t="str">
        <f>IF(F132="","",IF(OR(分岐管理シート!AK132&lt;1,分岐管理シート!AK132&gt;13),"error",""))</f>
        <v/>
      </c>
      <c r="BS132" s="510" t="str">
        <f>IF(F132="","",IF(VLOOKUP(AJ132,―!$AD$2:$AE$14,2,FALSE)&lt;=VLOOKUP(AK132,―!$AD$2:$AE$14,2,FALSE),"","error"))</f>
        <v/>
      </c>
      <c r="BT132" s="516"/>
      <c r="BU132" s="516"/>
      <c r="BV132" s="516"/>
      <c r="BW132" s="510" t="str">
        <f t="shared" si="19"/>
        <v/>
      </c>
      <c r="BX132" s="510" t="str">
        <f t="shared" si="20"/>
        <v/>
      </c>
      <c r="BY132" s="510" t="str">
        <f t="shared" si="21"/>
        <v/>
      </c>
      <c r="BZ132" s="516" t="str">
        <f t="shared" si="22"/>
        <v/>
      </c>
      <c r="CA132" s="510" t="str">
        <f>分岐管理シート!BB132</f>
        <v/>
      </c>
      <c r="CB132" s="511" t="str">
        <f t="shared" si="27"/>
        <v/>
      </c>
      <c r="CC132" s="517" t="str">
        <f t="shared" si="2"/>
        <v/>
      </c>
    </row>
    <row r="133" spans="1:81">
      <c r="A133" s="7"/>
      <c r="B133" s="16"/>
      <c r="C133" s="47">
        <v>52</v>
      </c>
      <c r="D133" s="64"/>
      <c r="E133" s="64"/>
      <c r="F133" s="64"/>
      <c r="G133" s="93"/>
      <c r="H133" s="93"/>
      <c r="I133" s="115"/>
      <c r="J133" s="115"/>
      <c r="K133" s="115"/>
      <c r="L133" s="115"/>
      <c r="M133" s="147"/>
      <c r="N133" s="161">
        <f t="shared" si="4"/>
        <v>0</v>
      </c>
      <c r="O133" s="167">
        <f t="shared" si="5"/>
        <v>0</v>
      </c>
      <c r="P133" s="179"/>
      <c r="Q133" s="192"/>
      <c r="R133" s="192"/>
      <c r="S133" s="192"/>
      <c r="T133" s="192"/>
      <c r="U133" s="192"/>
      <c r="V133" s="192"/>
      <c r="W133" s="192"/>
      <c r="X133" s="192"/>
      <c r="Y133" s="192"/>
      <c r="Z133" s="192"/>
      <c r="AA133" s="192"/>
      <c r="AB133" s="192"/>
      <c r="AC133" s="192"/>
      <c r="AD133" s="192"/>
      <c r="AE133" s="192"/>
      <c r="AF133" s="147"/>
      <c r="AG133" s="115"/>
      <c r="AH133" s="115"/>
      <c r="AI133" s="93"/>
      <c r="AJ133" s="93"/>
      <c r="AK133" s="307"/>
      <c r="AL133" s="325"/>
      <c r="AM133" s="325"/>
      <c r="AN133" s="147"/>
      <c r="AO133" s="350"/>
      <c r="AP133" s="359"/>
      <c r="AQ133" s="379"/>
      <c r="AR133" s="405"/>
      <c r="AS133" s="405"/>
      <c r="AT133" s="430" t="str">
        <f t="shared" si="6"/>
        <v/>
      </c>
      <c r="AU133" s="437" t="str">
        <f t="shared" si="7"/>
        <v/>
      </c>
      <c r="AV133" s="443" t="str">
        <f t="shared" si="8"/>
        <v/>
      </c>
      <c r="AW133" s="450" t="str">
        <f t="shared" si="1"/>
        <v/>
      </c>
      <c r="AX133" s="450" t="str">
        <f t="shared" si="9"/>
        <v/>
      </c>
      <c r="AY133" s="457" t="str">
        <f t="shared" si="10"/>
        <v/>
      </c>
      <c r="AZ133" s="464" t="str">
        <f t="shared" si="11"/>
        <v/>
      </c>
      <c r="BA133" s="47" t="str">
        <f t="shared" si="12"/>
        <v/>
      </c>
      <c r="BB133" s="47" t="str">
        <f t="shared" si="13"/>
        <v/>
      </c>
      <c r="BC133" s="47" t="str">
        <f t="shared" si="14"/>
        <v/>
      </c>
      <c r="BD133" s="47" t="str">
        <f t="shared" si="23"/>
        <v/>
      </c>
      <c r="BE133" s="486"/>
      <c r="BF133" s="492"/>
      <c r="BG133" s="464" t="str">
        <f t="shared" si="15"/>
        <v/>
      </c>
      <c r="BH133" s="464" t="str">
        <f t="shared" si="24"/>
        <v/>
      </c>
      <c r="BI133" s="464" t="str">
        <f t="shared" si="16"/>
        <v/>
      </c>
      <c r="BJ133" s="492"/>
      <c r="BK133" s="492"/>
      <c r="BL133" s="492"/>
      <c r="BM133" s="492"/>
      <c r="BN133" s="464" t="str">
        <f t="shared" si="17"/>
        <v/>
      </c>
      <c r="BO133" s="464" t="str">
        <f t="shared" si="18"/>
        <v/>
      </c>
      <c r="BP133" s="504" t="str">
        <f t="shared" si="25"/>
        <v/>
      </c>
      <c r="BQ133" s="510" t="str">
        <f t="shared" si="26"/>
        <v/>
      </c>
      <c r="BR133" s="510" t="str">
        <f>IF(F133="","",IF(OR(分岐管理シート!AK133&lt;1,分岐管理シート!AK133&gt;13),"error",""))</f>
        <v/>
      </c>
      <c r="BS133" s="510" t="str">
        <f>IF(F133="","",IF(VLOOKUP(AJ133,―!$AD$2:$AE$14,2,FALSE)&lt;=VLOOKUP(AK133,―!$AD$2:$AE$14,2,FALSE),"","error"))</f>
        <v/>
      </c>
      <c r="BT133" s="516"/>
      <c r="BU133" s="516"/>
      <c r="BV133" s="516"/>
      <c r="BW133" s="510" t="str">
        <f t="shared" si="19"/>
        <v/>
      </c>
      <c r="BX133" s="510" t="str">
        <f t="shared" si="20"/>
        <v/>
      </c>
      <c r="BY133" s="510" t="str">
        <f t="shared" si="21"/>
        <v/>
      </c>
      <c r="BZ133" s="516" t="str">
        <f t="shared" si="22"/>
        <v/>
      </c>
      <c r="CA133" s="510" t="str">
        <f>分岐管理シート!BB133</f>
        <v/>
      </c>
      <c r="CB133" s="511" t="str">
        <f t="shared" si="27"/>
        <v/>
      </c>
      <c r="CC133" s="517" t="str">
        <f t="shared" si="2"/>
        <v/>
      </c>
    </row>
    <row r="134" spans="1:81">
      <c r="A134" s="7"/>
      <c r="B134" s="16"/>
      <c r="C134" s="47">
        <v>53</v>
      </c>
      <c r="D134" s="64"/>
      <c r="E134" s="64"/>
      <c r="F134" s="64"/>
      <c r="G134" s="93"/>
      <c r="H134" s="93"/>
      <c r="I134" s="115"/>
      <c r="J134" s="115"/>
      <c r="K134" s="115"/>
      <c r="L134" s="115"/>
      <c r="M134" s="147"/>
      <c r="N134" s="161">
        <f t="shared" si="4"/>
        <v>0</v>
      </c>
      <c r="O134" s="167">
        <f t="shared" si="5"/>
        <v>0</v>
      </c>
      <c r="P134" s="179"/>
      <c r="Q134" s="192"/>
      <c r="R134" s="192"/>
      <c r="S134" s="192"/>
      <c r="T134" s="192"/>
      <c r="U134" s="192"/>
      <c r="V134" s="192"/>
      <c r="W134" s="192"/>
      <c r="X134" s="192"/>
      <c r="Y134" s="192"/>
      <c r="Z134" s="192"/>
      <c r="AA134" s="192"/>
      <c r="AB134" s="192"/>
      <c r="AC134" s="192"/>
      <c r="AD134" s="192"/>
      <c r="AE134" s="192"/>
      <c r="AF134" s="147"/>
      <c r="AG134" s="115"/>
      <c r="AH134" s="115"/>
      <c r="AI134" s="93"/>
      <c r="AJ134" s="93"/>
      <c r="AK134" s="307"/>
      <c r="AL134" s="325"/>
      <c r="AM134" s="325"/>
      <c r="AN134" s="147"/>
      <c r="AO134" s="350"/>
      <c r="AP134" s="359"/>
      <c r="AQ134" s="379"/>
      <c r="AR134" s="405"/>
      <c r="AS134" s="405"/>
      <c r="AT134" s="430" t="str">
        <f t="shared" si="6"/>
        <v/>
      </c>
      <c r="AU134" s="437" t="str">
        <f t="shared" si="7"/>
        <v/>
      </c>
      <c r="AV134" s="443" t="str">
        <f t="shared" si="8"/>
        <v/>
      </c>
      <c r="AW134" s="450" t="str">
        <f t="shared" si="1"/>
        <v/>
      </c>
      <c r="AX134" s="450" t="str">
        <f t="shared" si="9"/>
        <v/>
      </c>
      <c r="AY134" s="457" t="str">
        <f t="shared" si="10"/>
        <v/>
      </c>
      <c r="AZ134" s="464" t="str">
        <f t="shared" si="11"/>
        <v/>
      </c>
      <c r="BA134" s="47" t="str">
        <f t="shared" si="12"/>
        <v/>
      </c>
      <c r="BB134" s="47" t="str">
        <f t="shared" si="13"/>
        <v/>
      </c>
      <c r="BC134" s="47" t="str">
        <f t="shared" si="14"/>
        <v/>
      </c>
      <c r="BD134" s="47" t="str">
        <f t="shared" si="23"/>
        <v/>
      </c>
      <c r="BE134" s="486"/>
      <c r="BF134" s="492"/>
      <c r="BG134" s="464" t="str">
        <f t="shared" si="15"/>
        <v/>
      </c>
      <c r="BH134" s="464" t="str">
        <f t="shared" si="24"/>
        <v/>
      </c>
      <c r="BI134" s="464" t="str">
        <f t="shared" si="16"/>
        <v/>
      </c>
      <c r="BJ134" s="492"/>
      <c r="BK134" s="492"/>
      <c r="BL134" s="492"/>
      <c r="BM134" s="492"/>
      <c r="BN134" s="464" t="str">
        <f t="shared" si="17"/>
        <v/>
      </c>
      <c r="BO134" s="464" t="str">
        <f t="shared" si="18"/>
        <v/>
      </c>
      <c r="BP134" s="504" t="str">
        <f t="shared" si="25"/>
        <v/>
      </c>
      <c r="BQ134" s="510" t="str">
        <f t="shared" si="26"/>
        <v/>
      </c>
      <c r="BR134" s="510" t="str">
        <f>IF(F134="","",IF(OR(分岐管理シート!AK134&lt;1,分岐管理シート!AK134&gt;13),"error",""))</f>
        <v/>
      </c>
      <c r="BS134" s="510" t="str">
        <f>IF(F134="","",IF(VLOOKUP(AJ134,―!$AD$2:$AE$14,2,FALSE)&lt;=VLOOKUP(AK134,―!$AD$2:$AE$14,2,FALSE),"","error"))</f>
        <v/>
      </c>
      <c r="BT134" s="516"/>
      <c r="BU134" s="516"/>
      <c r="BV134" s="516"/>
      <c r="BW134" s="510" t="str">
        <f t="shared" si="19"/>
        <v/>
      </c>
      <c r="BX134" s="510" t="str">
        <f t="shared" si="20"/>
        <v/>
      </c>
      <c r="BY134" s="510" t="str">
        <f t="shared" si="21"/>
        <v/>
      </c>
      <c r="BZ134" s="516" t="str">
        <f t="shared" si="22"/>
        <v/>
      </c>
      <c r="CA134" s="510" t="str">
        <f>分岐管理シート!BB134</f>
        <v/>
      </c>
      <c r="CB134" s="511" t="str">
        <f t="shared" si="27"/>
        <v/>
      </c>
      <c r="CC134" s="517" t="str">
        <f t="shared" si="2"/>
        <v/>
      </c>
    </row>
    <row r="135" spans="1:81">
      <c r="A135" s="7"/>
      <c r="B135" s="16"/>
      <c r="C135" s="46">
        <v>54</v>
      </c>
      <c r="D135" s="64"/>
      <c r="E135" s="64"/>
      <c r="F135" s="64"/>
      <c r="G135" s="93"/>
      <c r="H135" s="93"/>
      <c r="I135" s="115"/>
      <c r="J135" s="115"/>
      <c r="K135" s="115"/>
      <c r="L135" s="115"/>
      <c r="M135" s="147"/>
      <c r="N135" s="161">
        <f t="shared" si="4"/>
        <v>0</v>
      </c>
      <c r="O135" s="167">
        <f t="shared" si="5"/>
        <v>0</v>
      </c>
      <c r="P135" s="179"/>
      <c r="Q135" s="192"/>
      <c r="R135" s="192"/>
      <c r="S135" s="192"/>
      <c r="T135" s="192"/>
      <c r="U135" s="192"/>
      <c r="V135" s="192"/>
      <c r="W135" s="192"/>
      <c r="X135" s="192"/>
      <c r="Y135" s="192"/>
      <c r="Z135" s="192"/>
      <c r="AA135" s="192"/>
      <c r="AB135" s="192"/>
      <c r="AC135" s="192"/>
      <c r="AD135" s="192"/>
      <c r="AE135" s="192"/>
      <c r="AF135" s="147"/>
      <c r="AG135" s="115"/>
      <c r="AH135" s="115"/>
      <c r="AI135" s="93"/>
      <c r="AJ135" s="93"/>
      <c r="AK135" s="307"/>
      <c r="AL135" s="325"/>
      <c r="AM135" s="325"/>
      <c r="AN135" s="147"/>
      <c r="AO135" s="350"/>
      <c r="AP135" s="359"/>
      <c r="AQ135" s="379"/>
      <c r="AR135" s="405"/>
      <c r="AS135" s="405"/>
      <c r="AT135" s="430" t="str">
        <f t="shared" si="6"/>
        <v/>
      </c>
      <c r="AU135" s="437" t="str">
        <f t="shared" si="7"/>
        <v/>
      </c>
      <c r="AV135" s="443" t="str">
        <f t="shared" si="8"/>
        <v/>
      </c>
      <c r="AW135" s="450" t="str">
        <f t="shared" si="1"/>
        <v/>
      </c>
      <c r="AX135" s="450" t="str">
        <f t="shared" si="9"/>
        <v/>
      </c>
      <c r="AY135" s="457" t="str">
        <f t="shared" si="10"/>
        <v/>
      </c>
      <c r="AZ135" s="464" t="str">
        <f t="shared" si="11"/>
        <v/>
      </c>
      <c r="BA135" s="47" t="str">
        <f t="shared" si="12"/>
        <v/>
      </c>
      <c r="BB135" s="47" t="str">
        <f t="shared" si="13"/>
        <v/>
      </c>
      <c r="BC135" s="47" t="str">
        <f t="shared" si="14"/>
        <v/>
      </c>
      <c r="BD135" s="47" t="str">
        <f t="shared" si="23"/>
        <v/>
      </c>
      <c r="BE135" s="486"/>
      <c r="BF135" s="492"/>
      <c r="BG135" s="464" t="str">
        <f t="shared" si="15"/>
        <v/>
      </c>
      <c r="BH135" s="464" t="str">
        <f t="shared" si="24"/>
        <v/>
      </c>
      <c r="BI135" s="464" t="str">
        <f t="shared" si="16"/>
        <v/>
      </c>
      <c r="BJ135" s="492"/>
      <c r="BK135" s="492"/>
      <c r="BL135" s="492"/>
      <c r="BM135" s="492"/>
      <c r="BN135" s="464" t="str">
        <f t="shared" si="17"/>
        <v/>
      </c>
      <c r="BO135" s="464" t="str">
        <f t="shared" si="18"/>
        <v/>
      </c>
      <c r="BP135" s="504" t="str">
        <f t="shared" si="25"/>
        <v/>
      </c>
      <c r="BQ135" s="510" t="str">
        <f t="shared" si="26"/>
        <v/>
      </c>
      <c r="BR135" s="510" t="str">
        <f>IF(F135="","",IF(OR(分岐管理シート!AK135&lt;1,分岐管理シート!AK135&gt;13),"error",""))</f>
        <v/>
      </c>
      <c r="BS135" s="510" t="str">
        <f>IF(F135="","",IF(VLOOKUP(AJ135,―!$AD$2:$AE$14,2,FALSE)&lt;=VLOOKUP(AK135,―!$AD$2:$AE$14,2,FALSE),"","error"))</f>
        <v/>
      </c>
      <c r="BT135" s="516"/>
      <c r="BU135" s="516"/>
      <c r="BV135" s="516"/>
      <c r="BW135" s="510" t="str">
        <f t="shared" si="19"/>
        <v/>
      </c>
      <c r="BX135" s="510" t="str">
        <f t="shared" si="20"/>
        <v/>
      </c>
      <c r="BY135" s="510" t="str">
        <f t="shared" si="21"/>
        <v/>
      </c>
      <c r="BZ135" s="516" t="str">
        <f t="shared" si="22"/>
        <v/>
      </c>
      <c r="CA135" s="510" t="str">
        <f>分岐管理シート!BB135</f>
        <v/>
      </c>
      <c r="CB135" s="511" t="str">
        <f t="shared" si="27"/>
        <v/>
      </c>
      <c r="CC135" s="517" t="str">
        <f t="shared" si="2"/>
        <v/>
      </c>
    </row>
    <row r="136" spans="1:81">
      <c r="A136" s="7"/>
      <c r="B136" s="16"/>
      <c r="C136" s="47">
        <v>55</v>
      </c>
      <c r="D136" s="64"/>
      <c r="E136" s="64"/>
      <c r="F136" s="64"/>
      <c r="G136" s="93"/>
      <c r="H136" s="93"/>
      <c r="I136" s="115"/>
      <c r="J136" s="115"/>
      <c r="K136" s="115"/>
      <c r="L136" s="115"/>
      <c r="M136" s="147"/>
      <c r="N136" s="161">
        <f t="shared" si="4"/>
        <v>0</v>
      </c>
      <c r="O136" s="167">
        <f t="shared" si="5"/>
        <v>0</v>
      </c>
      <c r="P136" s="179"/>
      <c r="Q136" s="192"/>
      <c r="R136" s="192"/>
      <c r="S136" s="192"/>
      <c r="T136" s="192"/>
      <c r="U136" s="192"/>
      <c r="V136" s="192"/>
      <c r="W136" s="192"/>
      <c r="X136" s="192"/>
      <c r="Y136" s="192"/>
      <c r="Z136" s="192"/>
      <c r="AA136" s="192"/>
      <c r="AB136" s="192"/>
      <c r="AC136" s="192"/>
      <c r="AD136" s="192"/>
      <c r="AE136" s="192"/>
      <c r="AF136" s="147"/>
      <c r="AG136" s="115"/>
      <c r="AH136" s="115"/>
      <c r="AI136" s="93"/>
      <c r="AJ136" s="93"/>
      <c r="AK136" s="307"/>
      <c r="AL136" s="325"/>
      <c r="AM136" s="325"/>
      <c r="AN136" s="147"/>
      <c r="AO136" s="350"/>
      <c r="AP136" s="359"/>
      <c r="AQ136" s="379"/>
      <c r="AR136" s="405"/>
      <c r="AS136" s="405"/>
      <c r="AT136" s="430" t="str">
        <f t="shared" si="6"/>
        <v/>
      </c>
      <c r="AU136" s="437" t="str">
        <f t="shared" si="7"/>
        <v/>
      </c>
      <c r="AV136" s="443" t="str">
        <f t="shared" si="8"/>
        <v/>
      </c>
      <c r="AW136" s="450" t="str">
        <f t="shared" si="1"/>
        <v/>
      </c>
      <c r="AX136" s="450" t="str">
        <f t="shared" si="9"/>
        <v/>
      </c>
      <c r="AY136" s="457" t="str">
        <f t="shared" si="10"/>
        <v/>
      </c>
      <c r="AZ136" s="464" t="str">
        <f t="shared" si="11"/>
        <v/>
      </c>
      <c r="BA136" s="47" t="str">
        <f t="shared" si="12"/>
        <v/>
      </c>
      <c r="BB136" s="47" t="str">
        <f t="shared" si="13"/>
        <v/>
      </c>
      <c r="BC136" s="47" t="str">
        <f t="shared" si="14"/>
        <v/>
      </c>
      <c r="BD136" s="47" t="str">
        <f t="shared" si="23"/>
        <v/>
      </c>
      <c r="BE136" s="486"/>
      <c r="BF136" s="492"/>
      <c r="BG136" s="464" t="str">
        <f t="shared" si="15"/>
        <v/>
      </c>
      <c r="BH136" s="464" t="str">
        <f t="shared" si="24"/>
        <v/>
      </c>
      <c r="BI136" s="464" t="str">
        <f t="shared" si="16"/>
        <v/>
      </c>
      <c r="BJ136" s="492"/>
      <c r="BK136" s="492"/>
      <c r="BL136" s="492"/>
      <c r="BM136" s="492"/>
      <c r="BN136" s="464" t="str">
        <f t="shared" si="17"/>
        <v/>
      </c>
      <c r="BO136" s="464" t="str">
        <f t="shared" si="18"/>
        <v/>
      </c>
      <c r="BP136" s="504" t="str">
        <f t="shared" si="25"/>
        <v/>
      </c>
      <c r="BQ136" s="510" t="str">
        <f t="shared" si="26"/>
        <v/>
      </c>
      <c r="BR136" s="510" t="str">
        <f>IF(F136="","",IF(OR(分岐管理シート!AK136&lt;1,分岐管理シート!AK136&gt;13),"error",""))</f>
        <v/>
      </c>
      <c r="BS136" s="510" t="str">
        <f>IF(F136="","",IF(VLOOKUP(AJ136,―!$AD$2:$AE$14,2,FALSE)&lt;=VLOOKUP(AK136,―!$AD$2:$AE$14,2,FALSE),"","error"))</f>
        <v/>
      </c>
      <c r="BT136" s="516"/>
      <c r="BU136" s="516"/>
      <c r="BV136" s="516"/>
      <c r="BW136" s="510" t="str">
        <f t="shared" si="19"/>
        <v/>
      </c>
      <c r="BX136" s="510" t="str">
        <f t="shared" si="20"/>
        <v/>
      </c>
      <c r="BY136" s="510" t="str">
        <f t="shared" si="21"/>
        <v/>
      </c>
      <c r="BZ136" s="516" t="str">
        <f t="shared" si="22"/>
        <v/>
      </c>
      <c r="CA136" s="510" t="str">
        <f>分岐管理シート!BB136</f>
        <v/>
      </c>
      <c r="CB136" s="511" t="str">
        <f t="shared" si="27"/>
        <v/>
      </c>
      <c r="CC136" s="517" t="str">
        <f t="shared" si="2"/>
        <v/>
      </c>
    </row>
    <row r="137" spans="1:81">
      <c r="A137" s="7"/>
      <c r="B137" s="16"/>
      <c r="C137" s="47">
        <v>56</v>
      </c>
      <c r="D137" s="64"/>
      <c r="E137" s="64"/>
      <c r="F137" s="64"/>
      <c r="G137" s="93"/>
      <c r="H137" s="93"/>
      <c r="I137" s="115"/>
      <c r="J137" s="115"/>
      <c r="K137" s="115"/>
      <c r="L137" s="115"/>
      <c r="M137" s="147"/>
      <c r="N137" s="161">
        <f t="shared" si="4"/>
        <v>0</v>
      </c>
      <c r="O137" s="167">
        <f t="shared" si="5"/>
        <v>0</v>
      </c>
      <c r="P137" s="179"/>
      <c r="Q137" s="192"/>
      <c r="R137" s="192"/>
      <c r="S137" s="192"/>
      <c r="T137" s="192"/>
      <c r="U137" s="192"/>
      <c r="V137" s="192"/>
      <c r="W137" s="192"/>
      <c r="X137" s="192"/>
      <c r="Y137" s="192"/>
      <c r="Z137" s="192"/>
      <c r="AA137" s="192"/>
      <c r="AB137" s="192"/>
      <c r="AC137" s="192"/>
      <c r="AD137" s="192"/>
      <c r="AE137" s="192"/>
      <c r="AF137" s="147"/>
      <c r="AG137" s="115"/>
      <c r="AH137" s="115"/>
      <c r="AI137" s="93"/>
      <c r="AJ137" s="93"/>
      <c r="AK137" s="307"/>
      <c r="AL137" s="325"/>
      <c r="AM137" s="325"/>
      <c r="AN137" s="147"/>
      <c r="AO137" s="350"/>
      <c r="AP137" s="359"/>
      <c r="AQ137" s="379"/>
      <c r="AR137" s="405"/>
      <c r="AS137" s="405"/>
      <c r="AT137" s="430" t="str">
        <f t="shared" si="6"/>
        <v/>
      </c>
      <c r="AU137" s="437" t="str">
        <f t="shared" si="7"/>
        <v/>
      </c>
      <c r="AV137" s="443" t="str">
        <f t="shared" si="8"/>
        <v/>
      </c>
      <c r="AW137" s="450" t="str">
        <f t="shared" ref="AW137:AW200" si="28">IF(F137="","",IF(H137="","error",""))</f>
        <v/>
      </c>
      <c r="AX137" s="450" t="str">
        <f t="shared" si="9"/>
        <v/>
      </c>
      <c r="AY137" s="457" t="str">
        <f t="shared" si="10"/>
        <v/>
      </c>
      <c r="AZ137" s="464" t="str">
        <f t="shared" si="11"/>
        <v/>
      </c>
      <c r="BA137" s="47" t="str">
        <f t="shared" si="12"/>
        <v/>
      </c>
      <c r="BB137" s="47" t="str">
        <f t="shared" si="13"/>
        <v/>
      </c>
      <c r="BC137" s="47" t="str">
        <f t="shared" si="14"/>
        <v/>
      </c>
      <c r="BD137" s="47" t="str">
        <f t="shared" si="23"/>
        <v/>
      </c>
      <c r="BE137" s="486"/>
      <c r="BF137" s="492"/>
      <c r="BG137" s="464" t="str">
        <f t="shared" si="15"/>
        <v/>
      </c>
      <c r="BH137" s="464" t="str">
        <f t="shared" si="24"/>
        <v/>
      </c>
      <c r="BI137" s="464" t="str">
        <f t="shared" si="16"/>
        <v/>
      </c>
      <c r="BJ137" s="492"/>
      <c r="BK137" s="492"/>
      <c r="BL137" s="492"/>
      <c r="BM137" s="492"/>
      <c r="BN137" s="464" t="str">
        <f t="shared" si="17"/>
        <v/>
      </c>
      <c r="BO137" s="464" t="str">
        <f t="shared" si="18"/>
        <v/>
      </c>
      <c r="BP137" s="504" t="str">
        <f t="shared" si="25"/>
        <v/>
      </c>
      <c r="BQ137" s="510" t="str">
        <f t="shared" si="26"/>
        <v/>
      </c>
      <c r="BR137" s="510" t="str">
        <f>IF(F137="","",IF(OR(分岐管理シート!AK137&lt;1,分岐管理シート!AK137&gt;13),"error",""))</f>
        <v/>
      </c>
      <c r="BS137" s="510" t="str">
        <f>IF(F137="","",IF(VLOOKUP(AJ137,―!$AD$2:$AE$14,2,FALSE)&lt;=VLOOKUP(AK137,―!$AD$2:$AE$14,2,FALSE),"","error"))</f>
        <v/>
      </c>
      <c r="BT137" s="516"/>
      <c r="BU137" s="516"/>
      <c r="BV137" s="516"/>
      <c r="BW137" s="510" t="str">
        <f t="shared" si="19"/>
        <v/>
      </c>
      <c r="BX137" s="510" t="str">
        <f t="shared" si="20"/>
        <v/>
      </c>
      <c r="BY137" s="510" t="str">
        <f t="shared" si="21"/>
        <v/>
      </c>
      <c r="BZ137" s="516" t="str">
        <f t="shared" si="22"/>
        <v/>
      </c>
      <c r="CA137" s="510" t="str">
        <f>分岐管理シート!BB137</f>
        <v/>
      </c>
      <c r="CB137" s="511" t="str">
        <f t="shared" si="27"/>
        <v/>
      </c>
      <c r="CC137" s="517" t="str">
        <f t="shared" ref="CC137:CC200" si="29">IF(AO137&lt;&gt;"",IF(AND(AI137&lt;&gt;"○",AK137="R6.4以降"),"","error"),"")</f>
        <v/>
      </c>
    </row>
    <row r="138" spans="1:81">
      <c r="A138" s="7"/>
      <c r="B138" s="16"/>
      <c r="C138" s="46">
        <v>57</v>
      </c>
      <c r="D138" s="64"/>
      <c r="E138" s="64"/>
      <c r="F138" s="64"/>
      <c r="G138" s="93"/>
      <c r="H138" s="93"/>
      <c r="I138" s="115"/>
      <c r="J138" s="115"/>
      <c r="K138" s="115"/>
      <c r="L138" s="115"/>
      <c r="M138" s="147"/>
      <c r="N138" s="161">
        <f t="shared" si="4"/>
        <v>0</v>
      </c>
      <c r="O138" s="167">
        <f t="shared" si="5"/>
        <v>0</v>
      </c>
      <c r="P138" s="179"/>
      <c r="Q138" s="192"/>
      <c r="R138" s="192"/>
      <c r="S138" s="192"/>
      <c r="T138" s="192"/>
      <c r="U138" s="192"/>
      <c r="V138" s="192"/>
      <c r="W138" s="192"/>
      <c r="X138" s="192"/>
      <c r="Y138" s="192"/>
      <c r="Z138" s="192"/>
      <c r="AA138" s="192"/>
      <c r="AB138" s="192"/>
      <c r="AC138" s="192"/>
      <c r="AD138" s="192"/>
      <c r="AE138" s="192"/>
      <c r="AF138" s="147"/>
      <c r="AG138" s="115"/>
      <c r="AH138" s="115"/>
      <c r="AI138" s="93"/>
      <c r="AJ138" s="93"/>
      <c r="AK138" s="307"/>
      <c r="AL138" s="325"/>
      <c r="AM138" s="325"/>
      <c r="AN138" s="147"/>
      <c r="AO138" s="350"/>
      <c r="AP138" s="359"/>
      <c r="AQ138" s="379"/>
      <c r="AR138" s="405"/>
      <c r="AS138" s="405"/>
      <c r="AT138" s="430" t="str">
        <f t="shared" si="6"/>
        <v/>
      </c>
      <c r="AU138" s="437" t="str">
        <f t="shared" si="7"/>
        <v/>
      </c>
      <c r="AV138" s="443" t="str">
        <f t="shared" si="8"/>
        <v/>
      </c>
      <c r="AW138" s="450" t="str">
        <f t="shared" si="28"/>
        <v/>
      </c>
      <c r="AX138" s="450" t="str">
        <f t="shared" si="9"/>
        <v/>
      </c>
      <c r="AY138" s="457" t="str">
        <f t="shared" si="10"/>
        <v/>
      </c>
      <c r="AZ138" s="464" t="str">
        <f t="shared" si="11"/>
        <v/>
      </c>
      <c r="BA138" s="47" t="str">
        <f t="shared" si="12"/>
        <v/>
      </c>
      <c r="BB138" s="47" t="str">
        <f t="shared" si="13"/>
        <v/>
      </c>
      <c r="BC138" s="47" t="str">
        <f t="shared" si="14"/>
        <v/>
      </c>
      <c r="BD138" s="47" t="str">
        <f t="shared" si="23"/>
        <v/>
      </c>
      <c r="BE138" s="486"/>
      <c r="BF138" s="492"/>
      <c r="BG138" s="464" t="str">
        <f t="shared" si="15"/>
        <v/>
      </c>
      <c r="BH138" s="464" t="str">
        <f t="shared" si="24"/>
        <v/>
      </c>
      <c r="BI138" s="464" t="str">
        <f t="shared" si="16"/>
        <v/>
      </c>
      <c r="BJ138" s="492"/>
      <c r="BK138" s="492"/>
      <c r="BL138" s="492"/>
      <c r="BM138" s="492"/>
      <c r="BN138" s="464" t="str">
        <f t="shared" si="17"/>
        <v/>
      </c>
      <c r="BO138" s="464" t="str">
        <f t="shared" si="18"/>
        <v/>
      </c>
      <c r="BP138" s="504" t="str">
        <f t="shared" si="25"/>
        <v/>
      </c>
      <c r="BQ138" s="510" t="str">
        <f t="shared" si="26"/>
        <v/>
      </c>
      <c r="BR138" s="510" t="str">
        <f>IF(F138="","",IF(OR(分岐管理シート!AK138&lt;1,分岐管理シート!AK138&gt;13),"error",""))</f>
        <v/>
      </c>
      <c r="BS138" s="510" t="str">
        <f>IF(F138="","",IF(VLOOKUP(AJ138,―!$AD$2:$AE$14,2,FALSE)&lt;=VLOOKUP(AK138,―!$AD$2:$AE$14,2,FALSE),"","error"))</f>
        <v/>
      </c>
      <c r="BT138" s="516"/>
      <c r="BU138" s="516"/>
      <c r="BV138" s="516"/>
      <c r="BW138" s="510" t="str">
        <f t="shared" si="19"/>
        <v/>
      </c>
      <c r="BX138" s="510" t="str">
        <f t="shared" si="20"/>
        <v/>
      </c>
      <c r="BY138" s="510" t="str">
        <f t="shared" si="21"/>
        <v/>
      </c>
      <c r="BZ138" s="516" t="str">
        <f t="shared" si="22"/>
        <v/>
      </c>
      <c r="CA138" s="510" t="str">
        <f>分岐管理シート!BB138</f>
        <v/>
      </c>
      <c r="CB138" s="511" t="str">
        <f t="shared" si="27"/>
        <v/>
      </c>
      <c r="CC138" s="517" t="str">
        <f t="shared" si="29"/>
        <v/>
      </c>
    </row>
    <row r="139" spans="1:81">
      <c r="A139" s="7"/>
      <c r="B139" s="16"/>
      <c r="C139" s="47">
        <v>58</v>
      </c>
      <c r="D139" s="64"/>
      <c r="E139" s="64"/>
      <c r="F139" s="64"/>
      <c r="G139" s="93"/>
      <c r="H139" s="93"/>
      <c r="I139" s="115"/>
      <c r="J139" s="115"/>
      <c r="K139" s="115"/>
      <c r="L139" s="115"/>
      <c r="M139" s="147"/>
      <c r="N139" s="161">
        <f t="shared" si="4"/>
        <v>0</v>
      </c>
      <c r="O139" s="167">
        <f t="shared" si="5"/>
        <v>0</v>
      </c>
      <c r="P139" s="179"/>
      <c r="Q139" s="192"/>
      <c r="R139" s="192"/>
      <c r="S139" s="192"/>
      <c r="T139" s="192"/>
      <c r="U139" s="192"/>
      <c r="V139" s="192"/>
      <c r="W139" s="192"/>
      <c r="X139" s="192"/>
      <c r="Y139" s="192"/>
      <c r="Z139" s="192"/>
      <c r="AA139" s="192"/>
      <c r="AB139" s="192"/>
      <c r="AC139" s="192"/>
      <c r="AD139" s="192"/>
      <c r="AE139" s="192"/>
      <c r="AF139" s="147"/>
      <c r="AG139" s="115"/>
      <c r="AH139" s="115"/>
      <c r="AI139" s="93"/>
      <c r="AJ139" s="93"/>
      <c r="AK139" s="307"/>
      <c r="AL139" s="325"/>
      <c r="AM139" s="325"/>
      <c r="AN139" s="147"/>
      <c r="AO139" s="350"/>
      <c r="AP139" s="359"/>
      <c r="AQ139" s="379"/>
      <c r="AR139" s="405"/>
      <c r="AS139" s="405"/>
      <c r="AT139" s="430" t="str">
        <f t="shared" si="6"/>
        <v/>
      </c>
      <c r="AU139" s="437" t="str">
        <f t="shared" si="7"/>
        <v/>
      </c>
      <c r="AV139" s="443" t="str">
        <f t="shared" si="8"/>
        <v/>
      </c>
      <c r="AW139" s="450" t="str">
        <f t="shared" si="28"/>
        <v/>
      </c>
      <c r="AX139" s="450" t="str">
        <f t="shared" si="9"/>
        <v/>
      </c>
      <c r="AY139" s="457" t="str">
        <f t="shared" si="10"/>
        <v/>
      </c>
      <c r="AZ139" s="464" t="str">
        <f t="shared" si="11"/>
        <v/>
      </c>
      <c r="BA139" s="47" t="str">
        <f t="shared" si="12"/>
        <v/>
      </c>
      <c r="BB139" s="47" t="str">
        <f t="shared" si="13"/>
        <v/>
      </c>
      <c r="BC139" s="47" t="str">
        <f t="shared" si="14"/>
        <v/>
      </c>
      <c r="BD139" s="47" t="str">
        <f t="shared" si="23"/>
        <v/>
      </c>
      <c r="BE139" s="486"/>
      <c r="BF139" s="492"/>
      <c r="BG139" s="464" t="str">
        <f t="shared" si="15"/>
        <v/>
      </c>
      <c r="BH139" s="464" t="str">
        <f t="shared" si="24"/>
        <v/>
      </c>
      <c r="BI139" s="464" t="str">
        <f t="shared" si="16"/>
        <v/>
      </c>
      <c r="BJ139" s="492"/>
      <c r="BK139" s="492"/>
      <c r="BL139" s="492"/>
      <c r="BM139" s="492"/>
      <c r="BN139" s="464" t="str">
        <f t="shared" si="17"/>
        <v/>
      </c>
      <c r="BO139" s="464" t="str">
        <f t="shared" si="18"/>
        <v/>
      </c>
      <c r="BP139" s="504" t="str">
        <f t="shared" si="25"/>
        <v/>
      </c>
      <c r="BQ139" s="510" t="str">
        <f t="shared" si="26"/>
        <v/>
      </c>
      <c r="BR139" s="510" t="str">
        <f>IF(F139="","",IF(OR(分岐管理シート!AK139&lt;1,分岐管理シート!AK139&gt;13),"error",""))</f>
        <v/>
      </c>
      <c r="BS139" s="510" t="str">
        <f>IF(F139="","",IF(VLOOKUP(AJ139,―!$AD$2:$AE$14,2,FALSE)&lt;=VLOOKUP(AK139,―!$AD$2:$AE$14,2,FALSE),"","error"))</f>
        <v/>
      </c>
      <c r="BT139" s="516"/>
      <c r="BU139" s="516"/>
      <c r="BV139" s="516"/>
      <c r="BW139" s="510" t="str">
        <f t="shared" si="19"/>
        <v/>
      </c>
      <c r="BX139" s="510" t="str">
        <f t="shared" si="20"/>
        <v/>
      </c>
      <c r="BY139" s="510" t="str">
        <f t="shared" si="21"/>
        <v/>
      </c>
      <c r="BZ139" s="516" t="str">
        <f t="shared" si="22"/>
        <v/>
      </c>
      <c r="CA139" s="510" t="str">
        <f>分岐管理シート!BB139</f>
        <v/>
      </c>
      <c r="CB139" s="511" t="str">
        <f t="shared" si="27"/>
        <v/>
      </c>
      <c r="CC139" s="517" t="str">
        <f t="shared" si="29"/>
        <v/>
      </c>
    </row>
    <row r="140" spans="1:81">
      <c r="A140" s="7"/>
      <c r="B140" s="16"/>
      <c r="C140" s="47">
        <v>59</v>
      </c>
      <c r="D140" s="64"/>
      <c r="E140" s="64"/>
      <c r="F140" s="64"/>
      <c r="G140" s="93"/>
      <c r="H140" s="93"/>
      <c r="I140" s="115"/>
      <c r="J140" s="115"/>
      <c r="K140" s="115"/>
      <c r="L140" s="115"/>
      <c r="M140" s="147"/>
      <c r="N140" s="161">
        <f t="shared" si="4"/>
        <v>0</v>
      </c>
      <c r="O140" s="167">
        <f t="shared" si="5"/>
        <v>0</v>
      </c>
      <c r="P140" s="179"/>
      <c r="Q140" s="192"/>
      <c r="R140" s="192"/>
      <c r="S140" s="192"/>
      <c r="T140" s="192"/>
      <c r="U140" s="192"/>
      <c r="V140" s="192"/>
      <c r="W140" s="192"/>
      <c r="X140" s="192"/>
      <c r="Y140" s="192"/>
      <c r="Z140" s="192"/>
      <c r="AA140" s="192"/>
      <c r="AB140" s="192"/>
      <c r="AC140" s="192"/>
      <c r="AD140" s="192"/>
      <c r="AE140" s="192"/>
      <c r="AF140" s="147"/>
      <c r="AG140" s="115"/>
      <c r="AH140" s="115"/>
      <c r="AI140" s="93"/>
      <c r="AJ140" s="93"/>
      <c r="AK140" s="307"/>
      <c r="AL140" s="325"/>
      <c r="AM140" s="325"/>
      <c r="AN140" s="147"/>
      <c r="AO140" s="350"/>
      <c r="AP140" s="359"/>
      <c r="AQ140" s="379"/>
      <c r="AR140" s="405"/>
      <c r="AS140" s="405"/>
      <c r="AT140" s="430" t="str">
        <f t="shared" si="6"/>
        <v/>
      </c>
      <c r="AU140" s="437" t="str">
        <f t="shared" si="7"/>
        <v/>
      </c>
      <c r="AV140" s="443" t="str">
        <f t="shared" si="8"/>
        <v/>
      </c>
      <c r="AW140" s="450" t="str">
        <f t="shared" si="28"/>
        <v/>
      </c>
      <c r="AX140" s="450" t="str">
        <f t="shared" si="9"/>
        <v/>
      </c>
      <c r="AY140" s="457" t="str">
        <f t="shared" si="10"/>
        <v/>
      </c>
      <c r="AZ140" s="464" t="str">
        <f t="shared" si="11"/>
        <v/>
      </c>
      <c r="BA140" s="47" t="str">
        <f t="shared" si="12"/>
        <v/>
      </c>
      <c r="BB140" s="47" t="str">
        <f t="shared" si="13"/>
        <v/>
      </c>
      <c r="BC140" s="47" t="str">
        <f t="shared" si="14"/>
        <v/>
      </c>
      <c r="BD140" s="47" t="str">
        <f t="shared" si="23"/>
        <v/>
      </c>
      <c r="BE140" s="486"/>
      <c r="BF140" s="492"/>
      <c r="BG140" s="464" t="str">
        <f t="shared" si="15"/>
        <v/>
      </c>
      <c r="BH140" s="464" t="str">
        <f t="shared" si="24"/>
        <v/>
      </c>
      <c r="BI140" s="464" t="str">
        <f t="shared" si="16"/>
        <v/>
      </c>
      <c r="BJ140" s="492"/>
      <c r="BK140" s="492"/>
      <c r="BL140" s="492"/>
      <c r="BM140" s="492"/>
      <c r="BN140" s="464" t="str">
        <f t="shared" si="17"/>
        <v/>
      </c>
      <c r="BO140" s="464" t="str">
        <f t="shared" si="18"/>
        <v/>
      </c>
      <c r="BP140" s="504" t="str">
        <f t="shared" si="25"/>
        <v/>
      </c>
      <c r="BQ140" s="510" t="str">
        <f t="shared" si="26"/>
        <v/>
      </c>
      <c r="BR140" s="510" t="str">
        <f>IF(F140="","",IF(OR(分岐管理シート!AK140&lt;1,分岐管理シート!AK140&gt;13),"error",""))</f>
        <v/>
      </c>
      <c r="BS140" s="510" t="str">
        <f>IF(F140="","",IF(VLOOKUP(AJ140,―!$AD$2:$AE$14,2,FALSE)&lt;=VLOOKUP(AK140,―!$AD$2:$AE$14,2,FALSE),"","error"))</f>
        <v/>
      </c>
      <c r="BT140" s="516"/>
      <c r="BU140" s="516"/>
      <c r="BV140" s="516"/>
      <c r="BW140" s="510" t="str">
        <f t="shared" si="19"/>
        <v/>
      </c>
      <c r="BX140" s="510" t="str">
        <f t="shared" si="20"/>
        <v/>
      </c>
      <c r="BY140" s="510" t="str">
        <f t="shared" si="21"/>
        <v/>
      </c>
      <c r="BZ140" s="516" t="str">
        <f t="shared" si="22"/>
        <v/>
      </c>
      <c r="CA140" s="510" t="str">
        <f>分岐管理シート!BB140</f>
        <v/>
      </c>
      <c r="CB140" s="511" t="str">
        <f t="shared" si="27"/>
        <v/>
      </c>
      <c r="CC140" s="517" t="str">
        <f t="shared" si="29"/>
        <v/>
      </c>
    </row>
    <row r="141" spans="1:81">
      <c r="A141" s="7"/>
      <c r="B141" s="16"/>
      <c r="C141" s="46">
        <v>60</v>
      </c>
      <c r="D141" s="64"/>
      <c r="E141" s="64"/>
      <c r="F141" s="64"/>
      <c r="G141" s="93"/>
      <c r="H141" s="93"/>
      <c r="I141" s="115"/>
      <c r="J141" s="115"/>
      <c r="K141" s="115"/>
      <c r="L141" s="115"/>
      <c r="M141" s="147"/>
      <c r="N141" s="161">
        <f t="shared" si="4"/>
        <v>0</v>
      </c>
      <c r="O141" s="167">
        <f t="shared" si="5"/>
        <v>0</v>
      </c>
      <c r="P141" s="179"/>
      <c r="Q141" s="192"/>
      <c r="R141" s="192"/>
      <c r="S141" s="192"/>
      <c r="T141" s="192"/>
      <c r="U141" s="192"/>
      <c r="V141" s="192"/>
      <c r="W141" s="192"/>
      <c r="X141" s="192"/>
      <c r="Y141" s="192"/>
      <c r="Z141" s="192"/>
      <c r="AA141" s="192"/>
      <c r="AB141" s="192"/>
      <c r="AC141" s="192"/>
      <c r="AD141" s="192"/>
      <c r="AE141" s="192"/>
      <c r="AF141" s="147"/>
      <c r="AG141" s="115"/>
      <c r="AH141" s="115"/>
      <c r="AI141" s="93"/>
      <c r="AJ141" s="93"/>
      <c r="AK141" s="307"/>
      <c r="AL141" s="325"/>
      <c r="AM141" s="325"/>
      <c r="AN141" s="147"/>
      <c r="AO141" s="350"/>
      <c r="AP141" s="359"/>
      <c r="AQ141" s="379"/>
      <c r="AR141" s="405"/>
      <c r="AS141" s="405"/>
      <c r="AT141" s="430" t="str">
        <f t="shared" si="6"/>
        <v/>
      </c>
      <c r="AU141" s="437" t="str">
        <f t="shared" si="7"/>
        <v/>
      </c>
      <c r="AV141" s="443" t="str">
        <f t="shared" si="8"/>
        <v/>
      </c>
      <c r="AW141" s="450" t="str">
        <f t="shared" si="28"/>
        <v/>
      </c>
      <c r="AX141" s="450" t="str">
        <f t="shared" si="9"/>
        <v/>
      </c>
      <c r="AY141" s="457" t="str">
        <f t="shared" si="10"/>
        <v/>
      </c>
      <c r="AZ141" s="464" t="str">
        <f t="shared" si="11"/>
        <v/>
      </c>
      <c r="BA141" s="47" t="str">
        <f t="shared" si="12"/>
        <v/>
      </c>
      <c r="BB141" s="47" t="str">
        <f t="shared" si="13"/>
        <v/>
      </c>
      <c r="BC141" s="47" t="str">
        <f t="shared" si="14"/>
        <v/>
      </c>
      <c r="BD141" s="47" t="str">
        <f t="shared" si="23"/>
        <v/>
      </c>
      <c r="BE141" s="486"/>
      <c r="BF141" s="492"/>
      <c r="BG141" s="464" t="str">
        <f t="shared" si="15"/>
        <v/>
      </c>
      <c r="BH141" s="464" t="str">
        <f t="shared" si="24"/>
        <v/>
      </c>
      <c r="BI141" s="464" t="str">
        <f t="shared" si="16"/>
        <v/>
      </c>
      <c r="BJ141" s="492"/>
      <c r="BK141" s="492"/>
      <c r="BL141" s="492"/>
      <c r="BM141" s="492"/>
      <c r="BN141" s="464" t="str">
        <f t="shared" si="17"/>
        <v/>
      </c>
      <c r="BO141" s="464" t="str">
        <f t="shared" si="18"/>
        <v/>
      </c>
      <c r="BP141" s="504" t="str">
        <f t="shared" si="25"/>
        <v/>
      </c>
      <c r="BQ141" s="510" t="str">
        <f t="shared" si="26"/>
        <v/>
      </c>
      <c r="BR141" s="510" t="str">
        <f>IF(F141="","",IF(OR(分岐管理シート!AK141&lt;1,分岐管理シート!AK141&gt;13),"error",""))</f>
        <v/>
      </c>
      <c r="BS141" s="510" t="str">
        <f>IF(F141="","",IF(VLOOKUP(AJ141,―!$AD$2:$AE$14,2,FALSE)&lt;=VLOOKUP(AK141,―!$AD$2:$AE$14,2,FALSE),"","error"))</f>
        <v/>
      </c>
      <c r="BT141" s="516"/>
      <c r="BU141" s="516"/>
      <c r="BV141" s="516"/>
      <c r="BW141" s="510" t="str">
        <f t="shared" si="19"/>
        <v/>
      </c>
      <c r="BX141" s="510" t="str">
        <f t="shared" si="20"/>
        <v/>
      </c>
      <c r="BY141" s="510" t="str">
        <f t="shared" si="21"/>
        <v/>
      </c>
      <c r="BZ141" s="516" t="str">
        <f t="shared" si="22"/>
        <v/>
      </c>
      <c r="CA141" s="510" t="str">
        <f>分岐管理シート!BB141</f>
        <v/>
      </c>
      <c r="CB141" s="511" t="str">
        <f t="shared" si="27"/>
        <v/>
      </c>
      <c r="CC141" s="517" t="str">
        <f t="shared" si="29"/>
        <v/>
      </c>
    </row>
    <row r="142" spans="1:81">
      <c r="A142" s="7"/>
      <c r="B142" s="16"/>
      <c r="C142" s="47">
        <v>61</v>
      </c>
      <c r="D142" s="64"/>
      <c r="E142" s="64"/>
      <c r="F142" s="64"/>
      <c r="G142" s="93"/>
      <c r="H142" s="93"/>
      <c r="I142" s="115"/>
      <c r="J142" s="115"/>
      <c r="K142" s="115"/>
      <c r="L142" s="115"/>
      <c r="M142" s="147"/>
      <c r="N142" s="161">
        <f t="shared" si="4"/>
        <v>0</v>
      </c>
      <c r="O142" s="167">
        <f t="shared" si="5"/>
        <v>0</v>
      </c>
      <c r="P142" s="179"/>
      <c r="Q142" s="192"/>
      <c r="R142" s="192"/>
      <c r="S142" s="192"/>
      <c r="T142" s="192"/>
      <c r="U142" s="192"/>
      <c r="V142" s="192"/>
      <c r="W142" s="192"/>
      <c r="X142" s="192"/>
      <c r="Y142" s="192"/>
      <c r="Z142" s="192"/>
      <c r="AA142" s="192"/>
      <c r="AB142" s="192"/>
      <c r="AC142" s="192"/>
      <c r="AD142" s="192"/>
      <c r="AE142" s="192"/>
      <c r="AF142" s="147"/>
      <c r="AG142" s="115"/>
      <c r="AH142" s="115"/>
      <c r="AI142" s="93"/>
      <c r="AJ142" s="93"/>
      <c r="AK142" s="307"/>
      <c r="AL142" s="325"/>
      <c r="AM142" s="325"/>
      <c r="AN142" s="147"/>
      <c r="AO142" s="350"/>
      <c r="AP142" s="359"/>
      <c r="AQ142" s="379"/>
      <c r="AR142" s="405"/>
      <c r="AS142" s="405"/>
      <c r="AT142" s="430" t="str">
        <f t="shared" si="6"/>
        <v/>
      </c>
      <c r="AU142" s="437" t="str">
        <f t="shared" si="7"/>
        <v/>
      </c>
      <c r="AV142" s="443" t="str">
        <f t="shared" si="8"/>
        <v/>
      </c>
      <c r="AW142" s="450" t="str">
        <f t="shared" si="28"/>
        <v/>
      </c>
      <c r="AX142" s="450" t="str">
        <f t="shared" si="9"/>
        <v/>
      </c>
      <c r="AY142" s="457" t="str">
        <f t="shared" si="10"/>
        <v/>
      </c>
      <c r="AZ142" s="464" t="str">
        <f t="shared" si="11"/>
        <v/>
      </c>
      <c r="BA142" s="47" t="str">
        <f t="shared" si="12"/>
        <v/>
      </c>
      <c r="BB142" s="47" t="str">
        <f t="shared" si="13"/>
        <v/>
      </c>
      <c r="BC142" s="47" t="str">
        <f t="shared" si="14"/>
        <v/>
      </c>
      <c r="BD142" s="47" t="str">
        <f t="shared" si="23"/>
        <v/>
      </c>
      <c r="BE142" s="486"/>
      <c r="BF142" s="492"/>
      <c r="BG142" s="464" t="str">
        <f t="shared" si="15"/>
        <v/>
      </c>
      <c r="BH142" s="464" t="str">
        <f t="shared" si="24"/>
        <v/>
      </c>
      <c r="BI142" s="464" t="str">
        <f t="shared" si="16"/>
        <v/>
      </c>
      <c r="BJ142" s="492"/>
      <c r="BK142" s="492"/>
      <c r="BL142" s="492"/>
      <c r="BM142" s="492"/>
      <c r="BN142" s="464" t="str">
        <f t="shared" si="17"/>
        <v/>
      </c>
      <c r="BO142" s="464" t="str">
        <f t="shared" si="18"/>
        <v/>
      </c>
      <c r="BP142" s="504" t="str">
        <f t="shared" si="25"/>
        <v/>
      </c>
      <c r="BQ142" s="510" t="str">
        <f t="shared" si="26"/>
        <v/>
      </c>
      <c r="BR142" s="510" t="str">
        <f>IF(F142="","",IF(OR(分岐管理シート!AK142&lt;1,分岐管理シート!AK142&gt;13),"error",""))</f>
        <v/>
      </c>
      <c r="BS142" s="510" t="str">
        <f>IF(F142="","",IF(VLOOKUP(AJ142,―!$AD$2:$AE$14,2,FALSE)&lt;=VLOOKUP(AK142,―!$AD$2:$AE$14,2,FALSE),"","error"))</f>
        <v/>
      </c>
      <c r="BT142" s="516"/>
      <c r="BU142" s="516"/>
      <c r="BV142" s="516"/>
      <c r="BW142" s="510" t="str">
        <f t="shared" si="19"/>
        <v/>
      </c>
      <c r="BX142" s="510" t="str">
        <f t="shared" si="20"/>
        <v/>
      </c>
      <c r="BY142" s="510" t="str">
        <f t="shared" si="21"/>
        <v/>
      </c>
      <c r="BZ142" s="516" t="str">
        <f t="shared" si="22"/>
        <v/>
      </c>
      <c r="CA142" s="510" t="str">
        <f>分岐管理シート!BB142</f>
        <v/>
      </c>
      <c r="CB142" s="511" t="str">
        <f t="shared" si="27"/>
        <v/>
      </c>
      <c r="CC142" s="517" t="str">
        <f t="shared" si="29"/>
        <v/>
      </c>
    </row>
    <row r="143" spans="1:81">
      <c r="A143" s="7"/>
      <c r="B143" s="16"/>
      <c r="C143" s="47">
        <v>62</v>
      </c>
      <c r="D143" s="64"/>
      <c r="E143" s="64"/>
      <c r="F143" s="64"/>
      <c r="G143" s="93"/>
      <c r="H143" s="93"/>
      <c r="I143" s="115"/>
      <c r="J143" s="115"/>
      <c r="K143" s="115"/>
      <c r="L143" s="115"/>
      <c r="M143" s="147"/>
      <c r="N143" s="161">
        <f t="shared" si="4"/>
        <v>0</v>
      </c>
      <c r="O143" s="167">
        <f t="shared" si="5"/>
        <v>0</v>
      </c>
      <c r="P143" s="179"/>
      <c r="Q143" s="192"/>
      <c r="R143" s="192"/>
      <c r="S143" s="192"/>
      <c r="T143" s="192"/>
      <c r="U143" s="192"/>
      <c r="V143" s="192"/>
      <c r="W143" s="192"/>
      <c r="X143" s="192"/>
      <c r="Y143" s="192"/>
      <c r="Z143" s="192"/>
      <c r="AA143" s="192"/>
      <c r="AB143" s="192"/>
      <c r="AC143" s="192"/>
      <c r="AD143" s="192"/>
      <c r="AE143" s="192"/>
      <c r="AF143" s="147"/>
      <c r="AG143" s="115"/>
      <c r="AH143" s="115"/>
      <c r="AI143" s="93"/>
      <c r="AJ143" s="93"/>
      <c r="AK143" s="307"/>
      <c r="AL143" s="325"/>
      <c r="AM143" s="325"/>
      <c r="AN143" s="147"/>
      <c r="AO143" s="350"/>
      <c r="AP143" s="359"/>
      <c r="AQ143" s="379"/>
      <c r="AR143" s="405"/>
      <c r="AS143" s="405"/>
      <c r="AT143" s="430" t="str">
        <f t="shared" si="6"/>
        <v/>
      </c>
      <c r="AU143" s="437" t="str">
        <f t="shared" si="7"/>
        <v/>
      </c>
      <c r="AV143" s="443" t="str">
        <f t="shared" si="8"/>
        <v/>
      </c>
      <c r="AW143" s="450" t="str">
        <f t="shared" si="28"/>
        <v/>
      </c>
      <c r="AX143" s="450" t="str">
        <f t="shared" si="9"/>
        <v/>
      </c>
      <c r="AY143" s="457" t="str">
        <f t="shared" si="10"/>
        <v/>
      </c>
      <c r="AZ143" s="464" t="str">
        <f t="shared" si="11"/>
        <v/>
      </c>
      <c r="BA143" s="47" t="str">
        <f t="shared" si="12"/>
        <v/>
      </c>
      <c r="BB143" s="47" t="str">
        <f t="shared" si="13"/>
        <v/>
      </c>
      <c r="BC143" s="47" t="str">
        <f t="shared" si="14"/>
        <v/>
      </c>
      <c r="BD143" s="47" t="str">
        <f t="shared" si="23"/>
        <v/>
      </c>
      <c r="BE143" s="486"/>
      <c r="BF143" s="492"/>
      <c r="BG143" s="464" t="str">
        <f t="shared" si="15"/>
        <v/>
      </c>
      <c r="BH143" s="464" t="str">
        <f t="shared" si="24"/>
        <v/>
      </c>
      <c r="BI143" s="464" t="str">
        <f t="shared" si="16"/>
        <v/>
      </c>
      <c r="BJ143" s="492"/>
      <c r="BK143" s="492"/>
      <c r="BL143" s="492"/>
      <c r="BM143" s="492"/>
      <c r="BN143" s="464" t="str">
        <f t="shared" si="17"/>
        <v/>
      </c>
      <c r="BO143" s="464" t="str">
        <f t="shared" si="18"/>
        <v/>
      </c>
      <c r="BP143" s="504" t="str">
        <f t="shared" si="25"/>
        <v/>
      </c>
      <c r="BQ143" s="510" t="str">
        <f t="shared" si="26"/>
        <v/>
      </c>
      <c r="BR143" s="510" t="str">
        <f>IF(F143="","",IF(OR(分岐管理シート!AK143&lt;1,分岐管理シート!AK143&gt;13),"error",""))</f>
        <v/>
      </c>
      <c r="BS143" s="510" t="str">
        <f>IF(F143="","",IF(VLOOKUP(AJ143,―!$AD$2:$AE$14,2,FALSE)&lt;=VLOOKUP(AK143,―!$AD$2:$AE$14,2,FALSE),"","error"))</f>
        <v/>
      </c>
      <c r="BT143" s="516"/>
      <c r="BU143" s="516"/>
      <c r="BV143" s="516"/>
      <c r="BW143" s="510" t="str">
        <f t="shared" si="19"/>
        <v/>
      </c>
      <c r="BX143" s="510" t="str">
        <f t="shared" si="20"/>
        <v/>
      </c>
      <c r="BY143" s="510" t="str">
        <f t="shared" si="21"/>
        <v/>
      </c>
      <c r="BZ143" s="516" t="str">
        <f t="shared" si="22"/>
        <v/>
      </c>
      <c r="CA143" s="510" t="str">
        <f>分岐管理シート!BB143</f>
        <v/>
      </c>
      <c r="CB143" s="511" t="str">
        <f t="shared" si="27"/>
        <v/>
      </c>
      <c r="CC143" s="517" t="str">
        <f t="shared" si="29"/>
        <v/>
      </c>
    </row>
    <row r="144" spans="1:81">
      <c r="A144" s="7"/>
      <c r="B144" s="16"/>
      <c r="C144" s="46">
        <v>63</v>
      </c>
      <c r="D144" s="64"/>
      <c r="E144" s="64"/>
      <c r="F144" s="64"/>
      <c r="G144" s="93"/>
      <c r="H144" s="93"/>
      <c r="I144" s="115"/>
      <c r="J144" s="115"/>
      <c r="K144" s="115"/>
      <c r="L144" s="115"/>
      <c r="M144" s="147"/>
      <c r="N144" s="161">
        <f t="shared" si="4"/>
        <v>0</v>
      </c>
      <c r="O144" s="167">
        <f t="shared" si="5"/>
        <v>0</v>
      </c>
      <c r="P144" s="179"/>
      <c r="Q144" s="192"/>
      <c r="R144" s="192"/>
      <c r="S144" s="192"/>
      <c r="T144" s="192"/>
      <c r="U144" s="192"/>
      <c r="V144" s="192"/>
      <c r="W144" s="192"/>
      <c r="X144" s="192"/>
      <c r="Y144" s="192"/>
      <c r="Z144" s="192"/>
      <c r="AA144" s="192"/>
      <c r="AB144" s="192"/>
      <c r="AC144" s="192"/>
      <c r="AD144" s="192"/>
      <c r="AE144" s="192"/>
      <c r="AF144" s="147"/>
      <c r="AG144" s="115"/>
      <c r="AH144" s="115"/>
      <c r="AI144" s="93"/>
      <c r="AJ144" s="93"/>
      <c r="AK144" s="307"/>
      <c r="AL144" s="325"/>
      <c r="AM144" s="325"/>
      <c r="AN144" s="147"/>
      <c r="AO144" s="350"/>
      <c r="AP144" s="359"/>
      <c r="AQ144" s="379"/>
      <c r="AR144" s="405"/>
      <c r="AS144" s="405"/>
      <c r="AT144" s="430" t="str">
        <f t="shared" si="6"/>
        <v/>
      </c>
      <c r="AU144" s="437" t="str">
        <f t="shared" si="7"/>
        <v/>
      </c>
      <c r="AV144" s="443" t="str">
        <f t="shared" si="8"/>
        <v/>
      </c>
      <c r="AW144" s="450" t="str">
        <f t="shared" si="28"/>
        <v/>
      </c>
      <c r="AX144" s="450" t="str">
        <f t="shared" si="9"/>
        <v/>
      </c>
      <c r="AY144" s="457" t="str">
        <f t="shared" si="10"/>
        <v/>
      </c>
      <c r="AZ144" s="464" t="str">
        <f t="shared" si="11"/>
        <v/>
      </c>
      <c r="BA144" s="47" t="str">
        <f t="shared" si="12"/>
        <v/>
      </c>
      <c r="BB144" s="47" t="str">
        <f t="shared" si="13"/>
        <v/>
      </c>
      <c r="BC144" s="47" t="str">
        <f t="shared" si="14"/>
        <v/>
      </c>
      <c r="BD144" s="47" t="str">
        <f t="shared" si="23"/>
        <v/>
      </c>
      <c r="BE144" s="486"/>
      <c r="BF144" s="492"/>
      <c r="BG144" s="464" t="str">
        <f t="shared" si="15"/>
        <v/>
      </c>
      <c r="BH144" s="464" t="str">
        <f t="shared" si="24"/>
        <v/>
      </c>
      <c r="BI144" s="464" t="str">
        <f t="shared" si="16"/>
        <v/>
      </c>
      <c r="BJ144" s="492"/>
      <c r="BK144" s="492"/>
      <c r="BL144" s="492"/>
      <c r="BM144" s="492"/>
      <c r="BN144" s="464" t="str">
        <f t="shared" si="17"/>
        <v/>
      </c>
      <c r="BO144" s="464" t="str">
        <f t="shared" si="18"/>
        <v/>
      </c>
      <c r="BP144" s="504" t="str">
        <f t="shared" si="25"/>
        <v/>
      </c>
      <c r="BQ144" s="510" t="str">
        <f t="shared" si="26"/>
        <v/>
      </c>
      <c r="BR144" s="510" t="str">
        <f>IF(F144="","",IF(OR(分岐管理シート!AK144&lt;1,分岐管理シート!AK144&gt;13),"error",""))</f>
        <v/>
      </c>
      <c r="BS144" s="510" t="str">
        <f>IF(F144="","",IF(VLOOKUP(AJ144,―!$AD$2:$AE$14,2,FALSE)&lt;=VLOOKUP(AK144,―!$AD$2:$AE$14,2,FALSE),"","error"))</f>
        <v/>
      </c>
      <c r="BT144" s="516"/>
      <c r="BU144" s="516"/>
      <c r="BV144" s="516"/>
      <c r="BW144" s="510" t="str">
        <f t="shared" si="19"/>
        <v/>
      </c>
      <c r="BX144" s="510" t="str">
        <f t="shared" si="20"/>
        <v/>
      </c>
      <c r="BY144" s="510" t="str">
        <f t="shared" si="21"/>
        <v/>
      </c>
      <c r="BZ144" s="516" t="str">
        <f t="shared" si="22"/>
        <v/>
      </c>
      <c r="CA144" s="510" t="str">
        <f>分岐管理シート!BB144</f>
        <v/>
      </c>
      <c r="CB144" s="511" t="str">
        <f t="shared" si="27"/>
        <v/>
      </c>
      <c r="CC144" s="517" t="str">
        <f t="shared" si="29"/>
        <v/>
      </c>
    </row>
    <row r="145" spans="1:81">
      <c r="A145" s="7"/>
      <c r="B145" s="16"/>
      <c r="C145" s="47">
        <v>64</v>
      </c>
      <c r="D145" s="64"/>
      <c r="E145" s="64"/>
      <c r="F145" s="64"/>
      <c r="G145" s="93"/>
      <c r="H145" s="93"/>
      <c r="I145" s="115"/>
      <c r="J145" s="115"/>
      <c r="K145" s="115"/>
      <c r="L145" s="115"/>
      <c r="M145" s="147"/>
      <c r="N145" s="161">
        <f t="shared" si="4"/>
        <v>0</v>
      </c>
      <c r="O145" s="167">
        <f t="shared" si="5"/>
        <v>0</v>
      </c>
      <c r="P145" s="179"/>
      <c r="Q145" s="192"/>
      <c r="R145" s="192"/>
      <c r="S145" s="192"/>
      <c r="T145" s="192"/>
      <c r="U145" s="192"/>
      <c r="V145" s="192"/>
      <c r="W145" s="192"/>
      <c r="X145" s="192"/>
      <c r="Y145" s="192"/>
      <c r="Z145" s="192"/>
      <c r="AA145" s="192"/>
      <c r="AB145" s="192"/>
      <c r="AC145" s="192"/>
      <c r="AD145" s="192"/>
      <c r="AE145" s="192"/>
      <c r="AF145" s="147"/>
      <c r="AG145" s="115"/>
      <c r="AH145" s="115"/>
      <c r="AI145" s="93"/>
      <c r="AJ145" s="93"/>
      <c r="AK145" s="307"/>
      <c r="AL145" s="325"/>
      <c r="AM145" s="325"/>
      <c r="AN145" s="147"/>
      <c r="AO145" s="350"/>
      <c r="AP145" s="359"/>
      <c r="AQ145" s="379"/>
      <c r="AR145" s="405"/>
      <c r="AS145" s="405"/>
      <c r="AT145" s="430" t="str">
        <f t="shared" si="6"/>
        <v/>
      </c>
      <c r="AU145" s="437" t="str">
        <f t="shared" si="7"/>
        <v/>
      </c>
      <c r="AV145" s="443" t="str">
        <f t="shared" si="8"/>
        <v/>
      </c>
      <c r="AW145" s="450" t="str">
        <f t="shared" si="28"/>
        <v/>
      </c>
      <c r="AX145" s="450" t="str">
        <f t="shared" si="9"/>
        <v/>
      </c>
      <c r="AY145" s="457" t="str">
        <f t="shared" si="10"/>
        <v/>
      </c>
      <c r="AZ145" s="464" t="str">
        <f t="shared" si="11"/>
        <v/>
      </c>
      <c r="BA145" s="47" t="str">
        <f t="shared" si="12"/>
        <v/>
      </c>
      <c r="BB145" s="47" t="str">
        <f t="shared" si="13"/>
        <v/>
      </c>
      <c r="BC145" s="47" t="str">
        <f t="shared" si="14"/>
        <v/>
      </c>
      <c r="BD145" s="47" t="str">
        <f t="shared" si="23"/>
        <v/>
      </c>
      <c r="BE145" s="486"/>
      <c r="BF145" s="492"/>
      <c r="BG145" s="464" t="str">
        <f t="shared" si="15"/>
        <v/>
      </c>
      <c r="BH145" s="464" t="str">
        <f t="shared" si="24"/>
        <v/>
      </c>
      <c r="BI145" s="464" t="str">
        <f t="shared" si="16"/>
        <v/>
      </c>
      <c r="BJ145" s="492"/>
      <c r="BK145" s="492"/>
      <c r="BL145" s="492"/>
      <c r="BM145" s="492"/>
      <c r="BN145" s="464" t="str">
        <f t="shared" si="17"/>
        <v/>
      </c>
      <c r="BO145" s="464" t="str">
        <f t="shared" si="18"/>
        <v/>
      </c>
      <c r="BP145" s="504" t="str">
        <f t="shared" si="25"/>
        <v/>
      </c>
      <c r="BQ145" s="510" t="str">
        <f t="shared" si="26"/>
        <v/>
      </c>
      <c r="BR145" s="510" t="str">
        <f>IF(F145="","",IF(OR(分岐管理シート!AK145&lt;1,分岐管理シート!AK145&gt;13),"error",""))</f>
        <v/>
      </c>
      <c r="BS145" s="510" t="str">
        <f>IF(F145="","",IF(VLOOKUP(AJ145,―!$AD$2:$AE$14,2,FALSE)&lt;=VLOOKUP(AK145,―!$AD$2:$AE$14,2,FALSE),"","error"))</f>
        <v/>
      </c>
      <c r="BT145" s="516"/>
      <c r="BU145" s="516"/>
      <c r="BV145" s="516"/>
      <c r="BW145" s="510" t="str">
        <f t="shared" si="19"/>
        <v/>
      </c>
      <c r="BX145" s="510" t="str">
        <f t="shared" si="20"/>
        <v/>
      </c>
      <c r="BY145" s="510" t="str">
        <f t="shared" si="21"/>
        <v/>
      </c>
      <c r="BZ145" s="516" t="str">
        <f t="shared" si="22"/>
        <v/>
      </c>
      <c r="CA145" s="510" t="str">
        <f>分岐管理シート!BB145</f>
        <v/>
      </c>
      <c r="CB145" s="511" t="str">
        <f t="shared" si="27"/>
        <v/>
      </c>
      <c r="CC145" s="517" t="str">
        <f t="shared" si="29"/>
        <v/>
      </c>
    </row>
    <row r="146" spans="1:81">
      <c r="A146" s="7"/>
      <c r="B146" s="16"/>
      <c r="C146" s="47">
        <v>65</v>
      </c>
      <c r="D146" s="64"/>
      <c r="E146" s="64"/>
      <c r="F146" s="64"/>
      <c r="G146" s="93"/>
      <c r="H146" s="93"/>
      <c r="I146" s="115"/>
      <c r="J146" s="115"/>
      <c r="K146" s="115"/>
      <c r="L146" s="115"/>
      <c r="M146" s="147"/>
      <c r="N146" s="161">
        <f t="shared" si="4"/>
        <v>0</v>
      </c>
      <c r="O146" s="167">
        <f t="shared" si="5"/>
        <v>0</v>
      </c>
      <c r="P146" s="179"/>
      <c r="Q146" s="192"/>
      <c r="R146" s="192"/>
      <c r="S146" s="192"/>
      <c r="T146" s="192"/>
      <c r="U146" s="192"/>
      <c r="V146" s="192"/>
      <c r="W146" s="192"/>
      <c r="X146" s="192"/>
      <c r="Y146" s="192"/>
      <c r="Z146" s="192"/>
      <c r="AA146" s="192"/>
      <c r="AB146" s="192"/>
      <c r="AC146" s="192"/>
      <c r="AD146" s="192"/>
      <c r="AE146" s="192"/>
      <c r="AF146" s="147"/>
      <c r="AG146" s="115"/>
      <c r="AH146" s="115"/>
      <c r="AI146" s="93"/>
      <c r="AJ146" s="93"/>
      <c r="AK146" s="307"/>
      <c r="AL146" s="325"/>
      <c r="AM146" s="325"/>
      <c r="AN146" s="147"/>
      <c r="AO146" s="350"/>
      <c r="AP146" s="359"/>
      <c r="AQ146" s="379"/>
      <c r="AR146" s="405"/>
      <c r="AS146" s="405"/>
      <c r="AT146" s="430" t="str">
        <f t="shared" si="6"/>
        <v/>
      </c>
      <c r="AU146" s="437" t="str">
        <f t="shared" si="7"/>
        <v/>
      </c>
      <c r="AV146" s="443" t="str">
        <f t="shared" si="8"/>
        <v/>
      </c>
      <c r="AW146" s="450" t="str">
        <f t="shared" si="28"/>
        <v/>
      </c>
      <c r="AX146" s="450" t="str">
        <f t="shared" si="9"/>
        <v/>
      </c>
      <c r="AY146" s="457" t="str">
        <f t="shared" si="10"/>
        <v/>
      </c>
      <c r="AZ146" s="464" t="str">
        <f t="shared" si="11"/>
        <v/>
      </c>
      <c r="BA146" s="47" t="str">
        <f t="shared" si="12"/>
        <v/>
      </c>
      <c r="BB146" s="47" t="str">
        <f t="shared" si="13"/>
        <v/>
      </c>
      <c r="BC146" s="47" t="str">
        <f t="shared" si="14"/>
        <v/>
      </c>
      <c r="BD146" s="47" t="str">
        <f t="shared" si="23"/>
        <v/>
      </c>
      <c r="BE146" s="486"/>
      <c r="BF146" s="492"/>
      <c r="BG146" s="464" t="str">
        <f t="shared" si="15"/>
        <v/>
      </c>
      <c r="BH146" s="464" t="str">
        <f t="shared" si="24"/>
        <v/>
      </c>
      <c r="BI146" s="464" t="str">
        <f t="shared" si="16"/>
        <v/>
      </c>
      <c r="BJ146" s="492"/>
      <c r="BK146" s="492"/>
      <c r="BL146" s="492"/>
      <c r="BM146" s="492"/>
      <c r="BN146" s="464" t="str">
        <f t="shared" si="17"/>
        <v/>
      </c>
      <c r="BO146" s="464" t="str">
        <f t="shared" si="18"/>
        <v/>
      </c>
      <c r="BP146" s="504" t="str">
        <f t="shared" si="25"/>
        <v/>
      </c>
      <c r="BQ146" s="510" t="str">
        <f t="shared" si="26"/>
        <v/>
      </c>
      <c r="BR146" s="510" t="str">
        <f>IF(F146="","",IF(OR(分岐管理シート!AK146&lt;1,分岐管理シート!AK146&gt;13),"error",""))</f>
        <v/>
      </c>
      <c r="BS146" s="510" t="str">
        <f>IF(F146="","",IF(VLOOKUP(AJ146,―!$AD$2:$AE$14,2,FALSE)&lt;=VLOOKUP(AK146,―!$AD$2:$AE$14,2,FALSE),"","error"))</f>
        <v/>
      </c>
      <c r="BT146" s="516"/>
      <c r="BU146" s="516"/>
      <c r="BV146" s="516"/>
      <c r="BW146" s="510" t="str">
        <f t="shared" si="19"/>
        <v/>
      </c>
      <c r="BX146" s="510" t="str">
        <f t="shared" si="20"/>
        <v/>
      </c>
      <c r="BY146" s="510" t="str">
        <f t="shared" si="21"/>
        <v/>
      </c>
      <c r="BZ146" s="516" t="str">
        <f t="shared" si="22"/>
        <v/>
      </c>
      <c r="CA146" s="510" t="str">
        <f>分岐管理シート!BB146</f>
        <v/>
      </c>
      <c r="CB146" s="511" t="str">
        <f t="shared" si="27"/>
        <v/>
      </c>
      <c r="CC146" s="517" t="str">
        <f t="shared" si="29"/>
        <v/>
      </c>
    </row>
    <row r="147" spans="1:81">
      <c r="A147" s="7"/>
      <c r="B147" s="16"/>
      <c r="C147" s="46">
        <v>66</v>
      </c>
      <c r="D147" s="64"/>
      <c r="E147" s="64"/>
      <c r="F147" s="64"/>
      <c r="G147" s="93"/>
      <c r="H147" s="93"/>
      <c r="I147" s="115"/>
      <c r="J147" s="115"/>
      <c r="K147" s="115"/>
      <c r="L147" s="115"/>
      <c r="M147" s="147"/>
      <c r="N147" s="161">
        <f t="shared" si="4"/>
        <v>0</v>
      </c>
      <c r="O147" s="167">
        <f t="shared" si="5"/>
        <v>0</v>
      </c>
      <c r="P147" s="179"/>
      <c r="Q147" s="192"/>
      <c r="R147" s="192"/>
      <c r="S147" s="192"/>
      <c r="T147" s="192"/>
      <c r="U147" s="192"/>
      <c r="V147" s="192"/>
      <c r="W147" s="192"/>
      <c r="X147" s="192"/>
      <c r="Y147" s="192"/>
      <c r="Z147" s="192"/>
      <c r="AA147" s="192"/>
      <c r="AB147" s="192"/>
      <c r="AC147" s="192"/>
      <c r="AD147" s="192"/>
      <c r="AE147" s="192"/>
      <c r="AF147" s="147"/>
      <c r="AG147" s="115"/>
      <c r="AH147" s="115"/>
      <c r="AI147" s="93"/>
      <c r="AJ147" s="93"/>
      <c r="AK147" s="307"/>
      <c r="AL147" s="325"/>
      <c r="AM147" s="325"/>
      <c r="AN147" s="147"/>
      <c r="AO147" s="350"/>
      <c r="AP147" s="359"/>
      <c r="AQ147" s="379"/>
      <c r="AR147" s="405"/>
      <c r="AS147" s="405"/>
      <c r="AT147" s="430" t="str">
        <f t="shared" si="6"/>
        <v/>
      </c>
      <c r="AU147" s="437" t="str">
        <f t="shared" si="7"/>
        <v/>
      </c>
      <c r="AV147" s="443" t="str">
        <f t="shared" si="8"/>
        <v/>
      </c>
      <c r="AW147" s="450" t="str">
        <f t="shared" si="28"/>
        <v/>
      </c>
      <c r="AX147" s="450" t="str">
        <f t="shared" si="9"/>
        <v/>
      </c>
      <c r="AY147" s="457" t="str">
        <f t="shared" si="10"/>
        <v/>
      </c>
      <c r="AZ147" s="464" t="str">
        <f t="shared" si="11"/>
        <v/>
      </c>
      <c r="BA147" s="47" t="str">
        <f t="shared" si="12"/>
        <v/>
      </c>
      <c r="BB147" s="47" t="str">
        <f t="shared" si="13"/>
        <v/>
      </c>
      <c r="BC147" s="47" t="str">
        <f t="shared" si="14"/>
        <v/>
      </c>
      <c r="BD147" s="47" t="str">
        <f t="shared" si="23"/>
        <v/>
      </c>
      <c r="BE147" s="486"/>
      <c r="BF147" s="492"/>
      <c r="BG147" s="464" t="str">
        <f t="shared" si="15"/>
        <v/>
      </c>
      <c r="BH147" s="464" t="str">
        <f t="shared" si="24"/>
        <v/>
      </c>
      <c r="BI147" s="464" t="str">
        <f t="shared" si="16"/>
        <v/>
      </c>
      <c r="BJ147" s="492"/>
      <c r="BK147" s="492"/>
      <c r="BL147" s="492"/>
      <c r="BM147" s="492"/>
      <c r="BN147" s="464" t="str">
        <f t="shared" si="17"/>
        <v/>
      </c>
      <c r="BO147" s="464" t="str">
        <f t="shared" si="18"/>
        <v/>
      </c>
      <c r="BP147" s="504" t="str">
        <f t="shared" si="25"/>
        <v/>
      </c>
      <c r="BQ147" s="510" t="str">
        <f t="shared" si="26"/>
        <v/>
      </c>
      <c r="BR147" s="510" t="str">
        <f>IF(F147="","",IF(OR(分岐管理シート!AK147&lt;1,分岐管理シート!AK147&gt;13),"error",""))</f>
        <v/>
      </c>
      <c r="BS147" s="510" t="str">
        <f>IF(F147="","",IF(VLOOKUP(AJ147,―!$AD$2:$AE$14,2,FALSE)&lt;=VLOOKUP(AK147,―!$AD$2:$AE$14,2,FALSE),"","error"))</f>
        <v/>
      </c>
      <c r="BT147" s="516"/>
      <c r="BU147" s="516"/>
      <c r="BV147" s="516"/>
      <c r="BW147" s="510" t="str">
        <f t="shared" si="19"/>
        <v/>
      </c>
      <c r="BX147" s="510" t="str">
        <f t="shared" si="20"/>
        <v/>
      </c>
      <c r="BY147" s="510" t="str">
        <f t="shared" si="21"/>
        <v/>
      </c>
      <c r="BZ147" s="516" t="str">
        <f t="shared" si="22"/>
        <v/>
      </c>
      <c r="CA147" s="510" t="str">
        <f>分岐管理シート!BB147</f>
        <v/>
      </c>
      <c r="CB147" s="511" t="str">
        <f t="shared" si="27"/>
        <v/>
      </c>
      <c r="CC147" s="517" t="str">
        <f t="shared" si="29"/>
        <v/>
      </c>
    </row>
    <row r="148" spans="1:81">
      <c r="A148" s="7"/>
      <c r="B148" s="16"/>
      <c r="C148" s="47">
        <v>67</v>
      </c>
      <c r="D148" s="64"/>
      <c r="E148" s="64"/>
      <c r="F148" s="64"/>
      <c r="G148" s="93"/>
      <c r="H148" s="93"/>
      <c r="I148" s="115"/>
      <c r="J148" s="115"/>
      <c r="K148" s="115"/>
      <c r="L148" s="115"/>
      <c r="M148" s="147"/>
      <c r="N148" s="161">
        <f t="shared" si="4"/>
        <v>0</v>
      </c>
      <c r="O148" s="167">
        <f t="shared" si="5"/>
        <v>0</v>
      </c>
      <c r="P148" s="179"/>
      <c r="Q148" s="192"/>
      <c r="R148" s="192"/>
      <c r="S148" s="192"/>
      <c r="T148" s="192"/>
      <c r="U148" s="192"/>
      <c r="V148" s="192"/>
      <c r="W148" s="192"/>
      <c r="X148" s="192"/>
      <c r="Y148" s="192"/>
      <c r="Z148" s="192"/>
      <c r="AA148" s="192"/>
      <c r="AB148" s="192"/>
      <c r="AC148" s="192"/>
      <c r="AD148" s="192"/>
      <c r="AE148" s="192"/>
      <c r="AF148" s="147"/>
      <c r="AG148" s="115"/>
      <c r="AH148" s="115"/>
      <c r="AI148" s="93"/>
      <c r="AJ148" s="93"/>
      <c r="AK148" s="307"/>
      <c r="AL148" s="325"/>
      <c r="AM148" s="325"/>
      <c r="AN148" s="147"/>
      <c r="AO148" s="350"/>
      <c r="AP148" s="359"/>
      <c r="AQ148" s="379"/>
      <c r="AR148" s="405"/>
      <c r="AS148" s="405"/>
      <c r="AT148" s="430" t="str">
        <f t="shared" si="6"/>
        <v/>
      </c>
      <c r="AU148" s="437" t="str">
        <f t="shared" si="7"/>
        <v/>
      </c>
      <c r="AV148" s="443" t="str">
        <f t="shared" si="8"/>
        <v/>
      </c>
      <c r="AW148" s="450" t="str">
        <f t="shared" si="28"/>
        <v/>
      </c>
      <c r="AX148" s="450" t="str">
        <f t="shared" si="9"/>
        <v/>
      </c>
      <c r="AY148" s="457" t="str">
        <f t="shared" si="10"/>
        <v/>
      </c>
      <c r="AZ148" s="464" t="str">
        <f t="shared" si="11"/>
        <v/>
      </c>
      <c r="BA148" s="47" t="str">
        <f t="shared" si="12"/>
        <v/>
      </c>
      <c r="BB148" s="47" t="str">
        <f t="shared" si="13"/>
        <v/>
      </c>
      <c r="BC148" s="47" t="str">
        <f t="shared" si="14"/>
        <v/>
      </c>
      <c r="BD148" s="47" t="str">
        <f t="shared" si="23"/>
        <v/>
      </c>
      <c r="BE148" s="486"/>
      <c r="BF148" s="492"/>
      <c r="BG148" s="464" t="str">
        <f t="shared" si="15"/>
        <v/>
      </c>
      <c r="BH148" s="464" t="str">
        <f t="shared" si="24"/>
        <v/>
      </c>
      <c r="BI148" s="464" t="str">
        <f t="shared" si="16"/>
        <v/>
      </c>
      <c r="BJ148" s="492"/>
      <c r="BK148" s="492"/>
      <c r="BL148" s="492"/>
      <c r="BM148" s="492"/>
      <c r="BN148" s="464" t="str">
        <f t="shared" si="17"/>
        <v/>
      </c>
      <c r="BO148" s="464" t="str">
        <f t="shared" si="18"/>
        <v/>
      </c>
      <c r="BP148" s="504" t="str">
        <f t="shared" si="25"/>
        <v/>
      </c>
      <c r="BQ148" s="510" t="str">
        <f t="shared" si="26"/>
        <v/>
      </c>
      <c r="BR148" s="510" t="str">
        <f>IF(F148="","",IF(OR(分岐管理シート!AK148&lt;1,分岐管理シート!AK148&gt;13),"error",""))</f>
        <v/>
      </c>
      <c r="BS148" s="510" t="str">
        <f>IF(F148="","",IF(VLOOKUP(AJ148,―!$AD$2:$AE$14,2,FALSE)&lt;=VLOOKUP(AK148,―!$AD$2:$AE$14,2,FALSE),"","error"))</f>
        <v/>
      </c>
      <c r="BT148" s="516"/>
      <c r="BU148" s="516"/>
      <c r="BV148" s="516"/>
      <c r="BW148" s="510" t="str">
        <f t="shared" si="19"/>
        <v/>
      </c>
      <c r="BX148" s="510" t="str">
        <f t="shared" si="20"/>
        <v/>
      </c>
      <c r="BY148" s="510" t="str">
        <f t="shared" si="21"/>
        <v/>
      </c>
      <c r="BZ148" s="516" t="str">
        <f t="shared" si="22"/>
        <v/>
      </c>
      <c r="CA148" s="510" t="str">
        <f>分岐管理シート!BB148</f>
        <v/>
      </c>
      <c r="CB148" s="511" t="str">
        <f t="shared" si="27"/>
        <v/>
      </c>
      <c r="CC148" s="517" t="str">
        <f t="shared" si="29"/>
        <v/>
      </c>
    </row>
    <row r="149" spans="1:81">
      <c r="A149" s="7"/>
      <c r="B149" s="16"/>
      <c r="C149" s="47">
        <v>68</v>
      </c>
      <c r="D149" s="64"/>
      <c r="E149" s="64"/>
      <c r="F149" s="64"/>
      <c r="G149" s="93"/>
      <c r="H149" s="93"/>
      <c r="I149" s="115"/>
      <c r="J149" s="115"/>
      <c r="K149" s="115"/>
      <c r="L149" s="115"/>
      <c r="M149" s="147"/>
      <c r="N149" s="161">
        <f t="shared" si="4"/>
        <v>0</v>
      </c>
      <c r="O149" s="167">
        <f t="shared" si="5"/>
        <v>0</v>
      </c>
      <c r="P149" s="179"/>
      <c r="Q149" s="192"/>
      <c r="R149" s="192"/>
      <c r="S149" s="192"/>
      <c r="T149" s="192"/>
      <c r="U149" s="192"/>
      <c r="V149" s="192"/>
      <c r="W149" s="192"/>
      <c r="X149" s="192"/>
      <c r="Y149" s="192"/>
      <c r="Z149" s="192"/>
      <c r="AA149" s="192"/>
      <c r="AB149" s="192"/>
      <c r="AC149" s="192"/>
      <c r="AD149" s="192"/>
      <c r="AE149" s="192"/>
      <c r="AF149" s="147"/>
      <c r="AG149" s="115"/>
      <c r="AH149" s="115"/>
      <c r="AI149" s="93"/>
      <c r="AJ149" s="93"/>
      <c r="AK149" s="307"/>
      <c r="AL149" s="325"/>
      <c r="AM149" s="325"/>
      <c r="AN149" s="147"/>
      <c r="AO149" s="350"/>
      <c r="AP149" s="359"/>
      <c r="AQ149" s="379"/>
      <c r="AR149" s="405"/>
      <c r="AS149" s="405"/>
      <c r="AT149" s="430" t="str">
        <f t="shared" si="6"/>
        <v/>
      </c>
      <c r="AU149" s="437" t="str">
        <f t="shared" si="7"/>
        <v/>
      </c>
      <c r="AV149" s="443" t="str">
        <f t="shared" si="8"/>
        <v/>
      </c>
      <c r="AW149" s="450" t="str">
        <f t="shared" si="28"/>
        <v/>
      </c>
      <c r="AX149" s="450" t="str">
        <f t="shared" si="9"/>
        <v/>
      </c>
      <c r="AY149" s="457" t="str">
        <f t="shared" si="10"/>
        <v/>
      </c>
      <c r="AZ149" s="464" t="str">
        <f t="shared" si="11"/>
        <v/>
      </c>
      <c r="BA149" s="47" t="str">
        <f t="shared" si="12"/>
        <v/>
      </c>
      <c r="BB149" s="47" t="str">
        <f t="shared" si="13"/>
        <v/>
      </c>
      <c r="BC149" s="47" t="str">
        <f t="shared" si="14"/>
        <v/>
      </c>
      <c r="BD149" s="47" t="str">
        <f t="shared" si="23"/>
        <v/>
      </c>
      <c r="BE149" s="486"/>
      <c r="BF149" s="492"/>
      <c r="BG149" s="464" t="str">
        <f t="shared" si="15"/>
        <v/>
      </c>
      <c r="BH149" s="464" t="str">
        <f t="shared" si="24"/>
        <v/>
      </c>
      <c r="BI149" s="464" t="str">
        <f t="shared" si="16"/>
        <v/>
      </c>
      <c r="BJ149" s="492"/>
      <c r="BK149" s="492"/>
      <c r="BL149" s="492"/>
      <c r="BM149" s="492"/>
      <c r="BN149" s="464" t="str">
        <f t="shared" si="17"/>
        <v/>
      </c>
      <c r="BO149" s="464" t="str">
        <f t="shared" si="18"/>
        <v/>
      </c>
      <c r="BP149" s="504" t="str">
        <f t="shared" si="25"/>
        <v/>
      </c>
      <c r="BQ149" s="510" t="str">
        <f t="shared" si="26"/>
        <v/>
      </c>
      <c r="BR149" s="510" t="str">
        <f>IF(F149="","",IF(OR(分岐管理シート!AK149&lt;1,分岐管理シート!AK149&gt;13),"error",""))</f>
        <v/>
      </c>
      <c r="BS149" s="510" t="str">
        <f>IF(F149="","",IF(VLOOKUP(AJ149,―!$AD$2:$AE$14,2,FALSE)&lt;=VLOOKUP(AK149,―!$AD$2:$AE$14,2,FALSE),"","error"))</f>
        <v/>
      </c>
      <c r="BT149" s="516"/>
      <c r="BU149" s="516"/>
      <c r="BV149" s="516"/>
      <c r="BW149" s="510" t="str">
        <f t="shared" si="19"/>
        <v/>
      </c>
      <c r="BX149" s="510" t="str">
        <f t="shared" si="20"/>
        <v/>
      </c>
      <c r="BY149" s="510" t="str">
        <f t="shared" si="21"/>
        <v/>
      </c>
      <c r="BZ149" s="516" t="str">
        <f t="shared" si="22"/>
        <v/>
      </c>
      <c r="CA149" s="510" t="str">
        <f>分岐管理シート!BB149</f>
        <v/>
      </c>
      <c r="CB149" s="511" t="str">
        <f t="shared" si="27"/>
        <v/>
      </c>
      <c r="CC149" s="517" t="str">
        <f t="shared" si="29"/>
        <v/>
      </c>
    </row>
    <row r="150" spans="1:81">
      <c r="A150" s="7"/>
      <c r="B150" s="16"/>
      <c r="C150" s="46">
        <v>69</v>
      </c>
      <c r="D150" s="64"/>
      <c r="E150" s="64"/>
      <c r="F150" s="64"/>
      <c r="G150" s="93"/>
      <c r="H150" s="93"/>
      <c r="I150" s="115"/>
      <c r="J150" s="115"/>
      <c r="K150" s="115"/>
      <c r="L150" s="115"/>
      <c r="M150" s="147"/>
      <c r="N150" s="161">
        <f t="shared" si="4"/>
        <v>0</v>
      </c>
      <c r="O150" s="167">
        <f t="shared" si="5"/>
        <v>0</v>
      </c>
      <c r="P150" s="179"/>
      <c r="Q150" s="192"/>
      <c r="R150" s="192"/>
      <c r="S150" s="192"/>
      <c r="T150" s="192"/>
      <c r="U150" s="192"/>
      <c r="V150" s="192"/>
      <c r="W150" s="192"/>
      <c r="X150" s="192"/>
      <c r="Y150" s="192"/>
      <c r="Z150" s="192"/>
      <c r="AA150" s="192"/>
      <c r="AB150" s="192"/>
      <c r="AC150" s="192"/>
      <c r="AD150" s="192"/>
      <c r="AE150" s="192"/>
      <c r="AF150" s="147"/>
      <c r="AG150" s="115"/>
      <c r="AH150" s="115"/>
      <c r="AI150" s="93"/>
      <c r="AJ150" s="93"/>
      <c r="AK150" s="307"/>
      <c r="AL150" s="325"/>
      <c r="AM150" s="325"/>
      <c r="AN150" s="147"/>
      <c r="AO150" s="350"/>
      <c r="AP150" s="359"/>
      <c r="AQ150" s="379"/>
      <c r="AR150" s="405"/>
      <c r="AS150" s="405"/>
      <c r="AT150" s="430" t="str">
        <f t="shared" si="6"/>
        <v/>
      </c>
      <c r="AU150" s="437" t="str">
        <f t="shared" si="7"/>
        <v/>
      </c>
      <c r="AV150" s="443" t="str">
        <f t="shared" si="8"/>
        <v/>
      </c>
      <c r="AW150" s="450" t="str">
        <f t="shared" si="28"/>
        <v/>
      </c>
      <c r="AX150" s="450" t="str">
        <f t="shared" si="9"/>
        <v/>
      </c>
      <c r="AY150" s="457" t="str">
        <f t="shared" si="10"/>
        <v/>
      </c>
      <c r="AZ150" s="464" t="str">
        <f t="shared" si="11"/>
        <v/>
      </c>
      <c r="BA150" s="47" t="str">
        <f t="shared" si="12"/>
        <v/>
      </c>
      <c r="BB150" s="47" t="str">
        <f t="shared" si="13"/>
        <v/>
      </c>
      <c r="BC150" s="47" t="str">
        <f t="shared" si="14"/>
        <v/>
      </c>
      <c r="BD150" s="47" t="str">
        <f t="shared" si="23"/>
        <v/>
      </c>
      <c r="BE150" s="486"/>
      <c r="BF150" s="492"/>
      <c r="BG150" s="464" t="str">
        <f t="shared" si="15"/>
        <v/>
      </c>
      <c r="BH150" s="464" t="str">
        <f t="shared" si="24"/>
        <v/>
      </c>
      <c r="BI150" s="464" t="str">
        <f t="shared" si="16"/>
        <v/>
      </c>
      <c r="BJ150" s="492"/>
      <c r="BK150" s="492"/>
      <c r="BL150" s="492"/>
      <c r="BM150" s="492"/>
      <c r="BN150" s="464" t="str">
        <f t="shared" si="17"/>
        <v/>
      </c>
      <c r="BO150" s="464" t="str">
        <f t="shared" si="18"/>
        <v/>
      </c>
      <c r="BP150" s="504" t="str">
        <f t="shared" si="25"/>
        <v/>
      </c>
      <c r="BQ150" s="510" t="str">
        <f t="shared" si="26"/>
        <v/>
      </c>
      <c r="BR150" s="510" t="str">
        <f>IF(F150="","",IF(OR(分岐管理シート!AK150&lt;1,分岐管理シート!AK150&gt;13),"error",""))</f>
        <v/>
      </c>
      <c r="BS150" s="510" t="str">
        <f>IF(F150="","",IF(VLOOKUP(AJ150,―!$AD$2:$AE$14,2,FALSE)&lt;=VLOOKUP(AK150,―!$AD$2:$AE$14,2,FALSE),"","error"))</f>
        <v/>
      </c>
      <c r="BT150" s="516"/>
      <c r="BU150" s="516"/>
      <c r="BV150" s="516"/>
      <c r="BW150" s="510" t="str">
        <f t="shared" si="19"/>
        <v/>
      </c>
      <c r="BX150" s="510" t="str">
        <f t="shared" si="20"/>
        <v/>
      </c>
      <c r="BY150" s="510" t="str">
        <f t="shared" si="21"/>
        <v/>
      </c>
      <c r="BZ150" s="516" t="str">
        <f t="shared" si="22"/>
        <v/>
      </c>
      <c r="CA150" s="510" t="str">
        <f>分岐管理シート!BB150</f>
        <v/>
      </c>
      <c r="CB150" s="511" t="str">
        <f t="shared" si="27"/>
        <v/>
      </c>
      <c r="CC150" s="517" t="str">
        <f t="shared" si="29"/>
        <v/>
      </c>
    </row>
    <row r="151" spans="1:81">
      <c r="A151" s="7"/>
      <c r="B151" s="16"/>
      <c r="C151" s="47">
        <v>70</v>
      </c>
      <c r="D151" s="64"/>
      <c r="E151" s="64"/>
      <c r="F151" s="64"/>
      <c r="G151" s="93"/>
      <c r="H151" s="93"/>
      <c r="I151" s="115"/>
      <c r="J151" s="115"/>
      <c r="K151" s="115"/>
      <c r="L151" s="115"/>
      <c r="M151" s="147"/>
      <c r="N151" s="161">
        <f t="shared" ref="N151:N214" si="30">O151+AE151</f>
        <v>0</v>
      </c>
      <c r="O151" s="167">
        <f t="shared" ref="O151:O214" si="31">P151+Q151+R151+AB151+AC151+AD151</f>
        <v>0</v>
      </c>
      <c r="P151" s="179"/>
      <c r="Q151" s="192"/>
      <c r="R151" s="192"/>
      <c r="S151" s="192"/>
      <c r="T151" s="192"/>
      <c r="U151" s="192"/>
      <c r="V151" s="192"/>
      <c r="W151" s="192"/>
      <c r="X151" s="192"/>
      <c r="Y151" s="192"/>
      <c r="Z151" s="192"/>
      <c r="AA151" s="192"/>
      <c r="AB151" s="192"/>
      <c r="AC151" s="192"/>
      <c r="AD151" s="192"/>
      <c r="AE151" s="192"/>
      <c r="AF151" s="147"/>
      <c r="AG151" s="115"/>
      <c r="AH151" s="115"/>
      <c r="AI151" s="93"/>
      <c r="AJ151" s="93"/>
      <c r="AK151" s="307"/>
      <c r="AL151" s="325"/>
      <c r="AM151" s="325"/>
      <c r="AN151" s="147"/>
      <c r="AO151" s="350"/>
      <c r="AP151" s="359"/>
      <c r="AQ151" s="379"/>
      <c r="AR151" s="405"/>
      <c r="AS151" s="405"/>
      <c r="AT151" s="430" t="str">
        <f t="shared" ref="AT151:AT214" si="32">IF(F151="","",IF(D151="","error",""))</f>
        <v/>
      </c>
      <c r="AU151" s="437" t="str">
        <f t="shared" ref="AU151:AU214" si="33">IF(F151="","",IF(E151="","error",""))</f>
        <v/>
      </c>
      <c r="AV151" s="443" t="str">
        <f t="shared" ref="AV151:AV214" si="34">IF(F151="","",IF(G151="","error",""))</f>
        <v/>
      </c>
      <c r="AW151" s="450" t="str">
        <f t="shared" si="28"/>
        <v/>
      </c>
      <c r="AX151" s="450" t="str">
        <f t="shared" ref="AX151:AX214" si="35">IF(F151="","",IF(I151="","error",""))</f>
        <v/>
      </c>
      <c r="AY151" s="457" t="str">
        <f t="shared" ref="AY151:AY214" si="36">IF(F151="","",IF(J151="","error",""))</f>
        <v/>
      </c>
      <c r="AZ151" s="464" t="str">
        <f t="shared" ref="AZ151:AZ214" si="37">IF(F151="","",IF(K151="","error",""))</f>
        <v/>
      </c>
      <c r="BA151" s="47" t="str">
        <f t="shared" ref="BA151:BA214" si="38">IF(F151="","",IF(L151="","error",""))</f>
        <v/>
      </c>
      <c r="BB151" s="47" t="str">
        <f t="shared" ref="BB151:BB214" si="39">IF(L151="⑨推奨事業メニュー例よりも更に効果があると判断する地方単独事業",IF(M151="","error",""),"")</f>
        <v/>
      </c>
      <c r="BC151" s="47" t="str">
        <f t="shared" ref="BC151:BC214" si="40">IF(L151&lt;&gt;"⑨推奨事業メニュー例よりも更に効果があると判断する地方単独事業",IF(M151&lt;&gt;"","error",""),"")</f>
        <v/>
      </c>
      <c r="BD151" s="47" t="str">
        <f t="shared" si="23"/>
        <v/>
      </c>
      <c r="BE151" s="486"/>
      <c r="BF151" s="492"/>
      <c r="BG151" s="464" t="str">
        <f t="shared" ref="BG151:BG214" si="41">IF(F151="","",IF(O151&gt;0,"","error"))</f>
        <v/>
      </c>
      <c r="BH151" s="464" t="str">
        <f t="shared" si="24"/>
        <v/>
      </c>
      <c r="BI151" s="464" t="str">
        <f t="shared" ref="BI151:BI214" si="42">IF(F151="","",IF(N151&gt;0,"","error"))</f>
        <v/>
      </c>
      <c r="BJ151" s="492"/>
      <c r="BK151" s="492"/>
      <c r="BL151" s="492"/>
      <c r="BM151" s="492"/>
      <c r="BN151" s="464" t="str">
        <f t="shared" ref="BN151:BN214" si="43">IF(F151="","",IF(AF151="","error",""))</f>
        <v/>
      </c>
      <c r="BO151" s="464" t="str">
        <f t="shared" ref="BO151:BO214" si="44">IF(F151="","",IF(OR(AG151="",AH151="",AI151=""),"error",""))</f>
        <v/>
      </c>
      <c r="BP151" s="504" t="str">
        <f t="shared" si="25"/>
        <v/>
      </c>
      <c r="BQ151" s="510" t="str">
        <f t="shared" si="26"/>
        <v/>
      </c>
      <c r="BR151" s="510" t="str">
        <f>IF(F151="","",IF(OR(分岐管理シート!AK151&lt;1,分岐管理シート!AK151&gt;13),"error",""))</f>
        <v/>
      </c>
      <c r="BS151" s="510" t="str">
        <f>IF(F151="","",IF(VLOOKUP(AJ151,―!$AD$2:$AE$14,2,FALSE)&lt;=VLOOKUP(AK151,―!$AD$2:$AE$14,2,FALSE),"","error"))</f>
        <v/>
      </c>
      <c r="BT151" s="516"/>
      <c r="BU151" s="516"/>
      <c r="BV151" s="516"/>
      <c r="BW151" s="510" t="str">
        <f t="shared" ref="BW151:BW214" si="45">IF(F151="","",IF(AN151="","error",""))</f>
        <v/>
      </c>
      <c r="BX151" s="510" t="str">
        <f t="shared" ref="BX151:BX214" si="46">IF(F151="","",IF(OR(AL151="",AM151=""),"error",""))</f>
        <v/>
      </c>
      <c r="BY151" s="510" t="str">
        <f t="shared" ref="BY151:BY214" si="47">IF(F151="","",IF(AQ151&lt;&gt;"","","error"))</f>
        <v/>
      </c>
      <c r="BZ151" s="516" t="str">
        <f t="shared" ref="BZ151:BZ214" si="48">IF(AND(AI151&lt;&gt;"○",AK151="R6.4以降"),IF(AO151="","error",""),"")</f>
        <v/>
      </c>
      <c r="CA151" s="510" t="str">
        <f>分岐管理シート!BB151</f>
        <v/>
      </c>
      <c r="CB151" s="511" t="str">
        <f t="shared" si="27"/>
        <v/>
      </c>
      <c r="CC151" s="517" t="str">
        <f t="shared" si="29"/>
        <v/>
      </c>
    </row>
    <row r="152" spans="1:81">
      <c r="A152" s="7"/>
      <c r="B152" s="16"/>
      <c r="C152" s="47">
        <v>71</v>
      </c>
      <c r="D152" s="64"/>
      <c r="E152" s="64"/>
      <c r="F152" s="64"/>
      <c r="G152" s="93"/>
      <c r="H152" s="93"/>
      <c r="I152" s="115"/>
      <c r="J152" s="115"/>
      <c r="K152" s="115"/>
      <c r="L152" s="115"/>
      <c r="M152" s="147"/>
      <c r="N152" s="161">
        <f t="shared" si="30"/>
        <v>0</v>
      </c>
      <c r="O152" s="167">
        <f t="shared" si="31"/>
        <v>0</v>
      </c>
      <c r="P152" s="179"/>
      <c r="Q152" s="192"/>
      <c r="R152" s="192"/>
      <c r="S152" s="192"/>
      <c r="T152" s="192"/>
      <c r="U152" s="192"/>
      <c r="V152" s="192"/>
      <c r="W152" s="192"/>
      <c r="X152" s="192"/>
      <c r="Y152" s="192"/>
      <c r="Z152" s="192"/>
      <c r="AA152" s="192"/>
      <c r="AB152" s="192"/>
      <c r="AC152" s="192"/>
      <c r="AD152" s="192"/>
      <c r="AE152" s="192"/>
      <c r="AF152" s="147"/>
      <c r="AG152" s="115"/>
      <c r="AH152" s="115"/>
      <c r="AI152" s="93"/>
      <c r="AJ152" s="93"/>
      <c r="AK152" s="307"/>
      <c r="AL152" s="325"/>
      <c r="AM152" s="325"/>
      <c r="AN152" s="147"/>
      <c r="AO152" s="350"/>
      <c r="AP152" s="359"/>
      <c r="AQ152" s="379"/>
      <c r="AR152" s="405"/>
      <c r="AS152" s="405"/>
      <c r="AT152" s="430" t="str">
        <f t="shared" si="32"/>
        <v/>
      </c>
      <c r="AU152" s="437" t="str">
        <f t="shared" si="33"/>
        <v/>
      </c>
      <c r="AV152" s="443" t="str">
        <f t="shared" si="34"/>
        <v/>
      </c>
      <c r="AW152" s="450" t="str">
        <f t="shared" si="28"/>
        <v/>
      </c>
      <c r="AX152" s="450" t="str">
        <f t="shared" si="35"/>
        <v/>
      </c>
      <c r="AY152" s="457" t="str">
        <f t="shared" si="36"/>
        <v/>
      </c>
      <c r="AZ152" s="464" t="str">
        <f t="shared" si="37"/>
        <v/>
      </c>
      <c r="BA152" s="47" t="str">
        <f t="shared" si="38"/>
        <v/>
      </c>
      <c r="BB152" s="47" t="str">
        <f t="shared" si="39"/>
        <v/>
      </c>
      <c r="BC152" s="47" t="str">
        <f t="shared" si="40"/>
        <v/>
      </c>
      <c r="BD152" s="47" t="str">
        <f t="shared" si="23"/>
        <v/>
      </c>
      <c r="BE152" s="486"/>
      <c r="BF152" s="492"/>
      <c r="BG152" s="464" t="str">
        <f t="shared" si="41"/>
        <v/>
      </c>
      <c r="BH152" s="464" t="str">
        <f t="shared" si="24"/>
        <v/>
      </c>
      <c r="BI152" s="464" t="str">
        <f t="shared" si="42"/>
        <v/>
      </c>
      <c r="BJ152" s="492"/>
      <c r="BK152" s="492"/>
      <c r="BL152" s="492"/>
      <c r="BM152" s="492"/>
      <c r="BN152" s="464" t="str">
        <f t="shared" si="43"/>
        <v/>
      </c>
      <c r="BO152" s="464" t="str">
        <f t="shared" si="44"/>
        <v/>
      </c>
      <c r="BP152" s="504" t="str">
        <f t="shared" si="25"/>
        <v/>
      </c>
      <c r="BQ152" s="510" t="str">
        <f t="shared" si="26"/>
        <v/>
      </c>
      <c r="BR152" s="510" t="str">
        <f>IF(F152="","",IF(OR(分岐管理シート!AK152&lt;1,分岐管理シート!AK152&gt;13),"error",""))</f>
        <v/>
      </c>
      <c r="BS152" s="510" t="str">
        <f>IF(F152="","",IF(VLOOKUP(AJ152,―!$AD$2:$AE$14,2,FALSE)&lt;=VLOOKUP(AK152,―!$AD$2:$AE$14,2,FALSE),"","error"))</f>
        <v/>
      </c>
      <c r="BT152" s="516"/>
      <c r="BU152" s="516"/>
      <c r="BV152" s="516"/>
      <c r="BW152" s="510" t="str">
        <f t="shared" si="45"/>
        <v/>
      </c>
      <c r="BX152" s="510" t="str">
        <f t="shared" si="46"/>
        <v/>
      </c>
      <c r="BY152" s="510" t="str">
        <f t="shared" si="47"/>
        <v/>
      </c>
      <c r="BZ152" s="516" t="str">
        <f t="shared" si="48"/>
        <v/>
      </c>
      <c r="CA152" s="510" t="str">
        <f>分岐管理シート!BB152</f>
        <v/>
      </c>
      <c r="CB152" s="511" t="str">
        <f t="shared" si="27"/>
        <v/>
      </c>
      <c r="CC152" s="517" t="str">
        <f t="shared" si="29"/>
        <v/>
      </c>
    </row>
    <row r="153" spans="1:81">
      <c r="A153" s="7"/>
      <c r="B153" s="16"/>
      <c r="C153" s="46">
        <v>72</v>
      </c>
      <c r="D153" s="64"/>
      <c r="E153" s="64"/>
      <c r="F153" s="64"/>
      <c r="G153" s="93"/>
      <c r="H153" s="93"/>
      <c r="I153" s="115"/>
      <c r="J153" s="115"/>
      <c r="K153" s="115"/>
      <c r="L153" s="115"/>
      <c r="M153" s="147"/>
      <c r="N153" s="161">
        <f t="shared" si="30"/>
        <v>0</v>
      </c>
      <c r="O153" s="167">
        <f t="shared" si="31"/>
        <v>0</v>
      </c>
      <c r="P153" s="179"/>
      <c r="Q153" s="192"/>
      <c r="R153" s="192"/>
      <c r="S153" s="192"/>
      <c r="T153" s="192"/>
      <c r="U153" s="192"/>
      <c r="V153" s="192"/>
      <c r="W153" s="192"/>
      <c r="X153" s="192"/>
      <c r="Y153" s="192"/>
      <c r="Z153" s="192"/>
      <c r="AA153" s="192"/>
      <c r="AB153" s="192"/>
      <c r="AC153" s="192"/>
      <c r="AD153" s="192"/>
      <c r="AE153" s="192"/>
      <c r="AF153" s="147"/>
      <c r="AG153" s="115"/>
      <c r="AH153" s="115"/>
      <c r="AI153" s="93"/>
      <c r="AJ153" s="93"/>
      <c r="AK153" s="307"/>
      <c r="AL153" s="325"/>
      <c r="AM153" s="325"/>
      <c r="AN153" s="147"/>
      <c r="AO153" s="350"/>
      <c r="AP153" s="359"/>
      <c r="AQ153" s="379"/>
      <c r="AR153" s="405"/>
      <c r="AS153" s="405"/>
      <c r="AT153" s="430" t="str">
        <f t="shared" si="32"/>
        <v/>
      </c>
      <c r="AU153" s="437" t="str">
        <f t="shared" si="33"/>
        <v/>
      </c>
      <c r="AV153" s="443" t="str">
        <f t="shared" si="34"/>
        <v/>
      </c>
      <c r="AW153" s="450" t="str">
        <f t="shared" si="28"/>
        <v/>
      </c>
      <c r="AX153" s="450" t="str">
        <f t="shared" si="35"/>
        <v/>
      </c>
      <c r="AY153" s="457" t="str">
        <f t="shared" si="36"/>
        <v/>
      </c>
      <c r="AZ153" s="464" t="str">
        <f t="shared" si="37"/>
        <v/>
      </c>
      <c r="BA153" s="47" t="str">
        <f t="shared" si="38"/>
        <v/>
      </c>
      <c r="BB153" s="47" t="str">
        <f t="shared" si="39"/>
        <v/>
      </c>
      <c r="BC153" s="47" t="str">
        <f t="shared" si="40"/>
        <v/>
      </c>
      <c r="BD153" s="47" t="str">
        <f t="shared" si="23"/>
        <v/>
      </c>
      <c r="BE153" s="486"/>
      <c r="BF153" s="492"/>
      <c r="BG153" s="464" t="str">
        <f t="shared" si="41"/>
        <v/>
      </c>
      <c r="BH153" s="464" t="str">
        <f t="shared" si="24"/>
        <v/>
      </c>
      <c r="BI153" s="464" t="str">
        <f t="shared" si="42"/>
        <v/>
      </c>
      <c r="BJ153" s="492"/>
      <c r="BK153" s="492"/>
      <c r="BL153" s="492"/>
      <c r="BM153" s="492"/>
      <c r="BN153" s="464" t="str">
        <f t="shared" si="43"/>
        <v/>
      </c>
      <c r="BO153" s="464" t="str">
        <f t="shared" si="44"/>
        <v/>
      </c>
      <c r="BP153" s="504" t="str">
        <f t="shared" si="25"/>
        <v/>
      </c>
      <c r="BQ153" s="510" t="str">
        <f t="shared" si="26"/>
        <v/>
      </c>
      <c r="BR153" s="510" t="str">
        <f>IF(F153="","",IF(OR(分岐管理シート!AK153&lt;1,分岐管理シート!AK153&gt;13),"error",""))</f>
        <v/>
      </c>
      <c r="BS153" s="510" t="str">
        <f>IF(F153="","",IF(VLOOKUP(AJ153,―!$AD$2:$AE$14,2,FALSE)&lt;=VLOOKUP(AK153,―!$AD$2:$AE$14,2,FALSE),"","error"))</f>
        <v/>
      </c>
      <c r="BT153" s="516"/>
      <c r="BU153" s="516"/>
      <c r="BV153" s="516"/>
      <c r="BW153" s="510" t="str">
        <f t="shared" si="45"/>
        <v/>
      </c>
      <c r="BX153" s="510" t="str">
        <f t="shared" si="46"/>
        <v/>
      </c>
      <c r="BY153" s="510" t="str">
        <f t="shared" si="47"/>
        <v/>
      </c>
      <c r="BZ153" s="516" t="str">
        <f t="shared" si="48"/>
        <v/>
      </c>
      <c r="CA153" s="510" t="str">
        <f>分岐管理シート!BB153</f>
        <v/>
      </c>
      <c r="CB153" s="511" t="str">
        <f t="shared" si="27"/>
        <v/>
      </c>
      <c r="CC153" s="517" t="str">
        <f t="shared" si="29"/>
        <v/>
      </c>
    </row>
    <row r="154" spans="1:81">
      <c r="A154" s="7"/>
      <c r="B154" s="16"/>
      <c r="C154" s="47">
        <v>73</v>
      </c>
      <c r="D154" s="64"/>
      <c r="E154" s="64"/>
      <c r="F154" s="64"/>
      <c r="G154" s="93"/>
      <c r="H154" s="93"/>
      <c r="I154" s="115"/>
      <c r="J154" s="115"/>
      <c r="K154" s="115"/>
      <c r="L154" s="115"/>
      <c r="M154" s="147"/>
      <c r="N154" s="161">
        <f t="shared" si="30"/>
        <v>0</v>
      </c>
      <c r="O154" s="167">
        <f t="shared" si="31"/>
        <v>0</v>
      </c>
      <c r="P154" s="179"/>
      <c r="Q154" s="192"/>
      <c r="R154" s="192"/>
      <c r="S154" s="192"/>
      <c r="T154" s="192"/>
      <c r="U154" s="192"/>
      <c r="V154" s="192"/>
      <c r="W154" s="192"/>
      <c r="X154" s="192"/>
      <c r="Y154" s="192"/>
      <c r="Z154" s="192"/>
      <c r="AA154" s="192"/>
      <c r="AB154" s="192"/>
      <c r="AC154" s="192"/>
      <c r="AD154" s="192"/>
      <c r="AE154" s="192"/>
      <c r="AF154" s="147"/>
      <c r="AG154" s="115"/>
      <c r="AH154" s="115"/>
      <c r="AI154" s="93"/>
      <c r="AJ154" s="93"/>
      <c r="AK154" s="307"/>
      <c r="AL154" s="325"/>
      <c r="AM154" s="325"/>
      <c r="AN154" s="147"/>
      <c r="AO154" s="350"/>
      <c r="AP154" s="359"/>
      <c r="AQ154" s="379"/>
      <c r="AR154" s="405"/>
      <c r="AS154" s="405"/>
      <c r="AT154" s="430" t="str">
        <f t="shared" si="32"/>
        <v/>
      </c>
      <c r="AU154" s="437" t="str">
        <f t="shared" si="33"/>
        <v/>
      </c>
      <c r="AV154" s="443" t="str">
        <f t="shared" si="34"/>
        <v/>
      </c>
      <c r="AW154" s="450" t="str">
        <f t="shared" si="28"/>
        <v/>
      </c>
      <c r="AX154" s="450" t="str">
        <f t="shared" si="35"/>
        <v/>
      </c>
      <c r="AY154" s="457" t="str">
        <f t="shared" si="36"/>
        <v/>
      </c>
      <c r="AZ154" s="464" t="str">
        <f t="shared" si="37"/>
        <v/>
      </c>
      <c r="BA154" s="47" t="str">
        <f t="shared" si="38"/>
        <v/>
      </c>
      <c r="BB154" s="47" t="str">
        <f t="shared" si="39"/>
        <v/>
      </c>
      <c r="BC154" s="47" t="str">
        <f t="shared" si="40"/>
        <v/>
      </c>
      <c r="BD154" s="47" t="str">
        <f t="shared" si="23"/>
        <v/>
      </c>
      <c r="BE154" s="486"/>
      <c r="BF154" s="492"/>
      <c r="BG154" s="464" t="str">
        <f t="shared" si="41"/>
        <v/>
      </c>
      <c r="BH154" s="464" t="str">
        <f t="shared" si="24"/>
        <v/>
      </c>
      <c r="BI154" s="464" t="str">
        <f t="shared" si="42"/>
        <v/>
      </c>
      <c r="BJ154" s="492"/>
      <c r="BK154" s="492"/>
      <c r="BL154" s="492"/>
      <c r="BM154" s="492"/>
      <c r="BN154" s="464" t="str">
        <f t="shared" si="43"/>
        <v/>
      </c>
      <c r="BO154" s="464" t="str">
        <f t="shared" si="44"/>
        <v/>
      </c>
      <c r="BP154" s="504" t="str">
        <f t="shared" si="25"/>
        <v/>
      </c>
      <c r="BQ154" s="510" t="str">
        <f t="shared" si="26"/>
        <v/>
      </c>
      <c r="BR154" s="510" t="str">
        <f>IF(F154="","",IF(OR(分岐管理シート!AK154&lt;1,分岐管理シート!AK154&gt;13),"error",""))</f>
        <v/>
      </c>
      <c r="BS154" s="510" t="str">
        <f>IF(F154="","",IF(VLOOKUP(AJ154,―!$AD$2:$AE$14,2,FALSE)&lt;=VLOOKUP(AK154,―!$AD$2:$AE$14,2,FALSE),"","error"))</f>
        <v/>
      </c>
      <c r="BT154" s="516"/>
      <c r="BU154" s="516"/>
      <c r="BV154" s="516"/>
      <c r="BW154" s="510" t="str">
        <f t="shared" si="45"/>
        <v/>
      </c>
      <c r="BX154" s="510" t="str">
        <f t="shared" si="46"/>
        <v/>
      </c>
      <c r="BY154" s="510" t="str">
        <f t="shared" si="47"/>
        <v/>
      </c>
      <c r="BZ154" s="516" t="str">
        <f t="shared" si="48"/>
        <v/>
      </c>
      <c r="CA154" s="510" t="str">
        <f>分岐管理シート!BB154</f>
        <v/>
      </c>
      <c r="CB154" s="511" t="str">
        <f t="shared" si="27"/>
        <v/>
      </c>
      <c r="CC154" s="517" t="str">
        <f t="shared" si="29"/>
        <v/>
      </c>
    </row>
    <row r="155" spans="1:81">
      <c r="A155" s="7"/>
      <c r="B155" s="16"/>
      <c r="C155" s="47">
        <v>74</v>
      </c>
      <c r="D155" s="64"/>
      <c r="E155" s="64"/>
      <c r="F155" s="64"/>
      <c r="G155" s="93"/>
      <c r="H155" s="93"/>
      <c r="I155" s="115"/>
      <c r="J155" s="115"/>
      <c r="K155" s="115"/>
      <c r="L155" s="115"/>
      <c r="M155" s="147"/>
      <c r="N155" s="161">
        <f t="shared" si="30"/>
        <v>0</v>
      </c>
      <c r="O155" s="167">
        <f t="shared" si="31"/>
        <v>0</v>
      </c>
      <c r="P155" s="179"/>
      <c r="Q155" s="192"/>
      <c r="R155" s="192"/>
      <c r="S155" s="192"/>
      <c r="T155" s="192"/>
      <c r="U155" s="192"/>
      <c r="V155" s="192"/>
      <c r="W155" s="192"/>
      <c r="X155" s="192"/>
      <c r="Y155" s="192"/>
      <c r="Z155" s="192"/>
      <c r="AA155" s="192"/>
      <c r="AB155" s="192"/>
      <c r="AC155" s="192"/>
      <c r="AD155" s="192"/>
      <c r="AE155" s="192"/>
      <c r="AF155" s="147"/>
      <c r="AG155" s="115"/>
      <c r="AH155" s="115"/>
      <c r="AI155" s="93"/>
      <c r="AJ155" s="93"/>
      <c r="AK155" s="307"/>
      <c r="AL155" s="325"/>
      <c r="AM155" s="325"/>
      <c r="AN155" s="147"/>
      <c r="AO155" s="350"/>
      <c r="AP155" s="359"/>
      <c r="AQ155" s="379"/>
      <c r="AR155" s="405"/>
      <c r="AS155" s="405"/>
      <c r="AT155" s="430" t="str">
        <f t="shared" si="32"/>
        <v/>
      </c>
      <c r="AU155" s="437" t="str">
        <f t="shared" si="33"/>
        <v/>
      </c>
      <c r="AV155" s="443" t="str">
        <f t="shared" si="34"/>
        <v/>
      </c>
      <c r="AW155" s="450" t="str">
        <f t="shared" si="28"/>
        <v/>
      </c>
      <c r="AX155" s="450" t="str">
        <f t="shared" si="35"/>
        <v/>
      </c>
      <c r="AY155" s="457" t="str">
        <f t="shared" si="36"/>
        <v/>
      </c>
      <c r="AZ155" s="464" t="str">
        <f t="shared" si="37"/>
        <v/>
      </c>
      <c r="BA155" s="47" t="str">
        <f t="shared" si="38"/>
        <v/>
      </c>
      <c r="BB155" s="47" t="str">
        <f t="shared" si="39"/>
        <v/>
      </c>
      <c r="BC155" s="47" t="str">
        <f t="shared" si="40"/>
        <v/>
      </c>
      <c r="BD155" s="47" t="str">
        <f t="shared" ref="BD155:BD218" si="49">IF(F155="","",IF(P155&gt;0,"","error"))</f>
        <v/>
      </c>
      <c r="BE155" s="486"/>
      <c r="BF155" s="492"/>
      <c r="BG155" s="464" t="str">
        <f t="shared" si="41"/>
        <v/>
      </c>
      <c r="BH155" s="464" t="str">
        <f t="shared" ref="BH155:BH218" si="50">IF(F155="","",IF(O155=INT(O155),"","error"))</f>
        <v/>
      </c>
      <c r="BI155" s="464" t="str">
        <f t="shared" si="42"/>
        <v/>
      </c>
      <c r="BJ155" s="492"/>
      <c r="BK155" s="492"/>
      <c r="BL155" s="492"/>
      <c r="BM155" s="492"/>
      <c r="BN155" s="464" t="str">
        <f t="shared" si="43"/>
        <v/>
      </c>
      <c r="BO155" s="464" t="str">
        <f t="shared" si="44"/>
        <v/>
      </c>
      <c r="BP155" s="504" t="str">
        <f t="shared" ref="BP155:BP218" si="51">IF(F155="","",IF(AJ155&lt;&gt;"","","error"))</f>
        <v/>
      </c>
      <c r="BQ155" s="510" t="str">
        <f t="shared" ref="BQ155:BQ218" si="52">IF(F155="","",IF(AK155&lt;&gt;"","","error"))</f>
        <v/>
      </c>
      <c r="BR155" s="510" t="str">
        <f>IF(F155="","",IF(OR(分岐管理シート!AK155&lt;1,分岐管理シート!AK155&gt;13),"error",""))</f>
        <v/>
      </c>
      <c r="BS155" s="510" t="str">
        <f>IF(F155="","",IF(VLOOKUP(AJ155,―!$AD$2:$AE$14,2,FALSE)&lt;=VLOOKUP(AK155,―!$AD$2:$AE$14,2,FALSE),"","error"))</f>
        <v/>
      </c>
      <c r="BT155" s="516"/>
      <c r="BU155" s="516"/>
      <c r="BV155" s="516"/>
      <c r="BW155" s="510" t="str">
        <f t="shared" si="45"/>
        <v/>
      </c>
      <c r="BX155" s="510" t="str">
        <f t="shared" si="46"/>
        <v/>
      </c>
      <c r="BY155" s="510" t="str">
        <f t="shared" si="47"/>
        <v/>
      </c>
      <c r="BZ155" s="516" t="str">
        <f t="shared" si="48"/>
        <v/>
      </c>
      <c r="CA155" s="510" t="str">
        <f>分岐管理シート!BB155</f>
        <v/>
      </c>
      <c r="CB155" s="511" t="str">
        <f t="shared" ref="CB155:CB218" si="53">IF(AND(F155="",OR(D155&lt;&gt;"",E155&lt;&gt;"",G155&lt;&gt;"",H155&lt;&gt;"",I155&lt;&gt;"",J155&lt;&gt;"",K155&lt;&gt;"",L155&lt;&gt;"",M155&lt;&gt;"",P155&lt;&gt;"",AE155&lt;&gt;"",AF155&lt;&gt;"",AG155&lt;&gt;"",AH155&lt;&gt;"",AI155&lt;&gt;"",AJ155&lt;&gt;"",AK155&lt;&gt;"",AL155&lt;&gt;"",AM155&lt;&gt;"",AN155&lt;&gt;"",AO155&lt;&gt;"",AP155&lt;&gt;"",AQ155&lt;&gt;"")),"error","")</f>
        <v/>
      </c>
      <c r="CC155" s="517" t="str">
        <f t="shared" si="29"/>
        <v/>
      </c>
    </row>
    <row r="156" spans="1:81">
      <c r="A156" s="7"/>
      <c r="B156" s="16"/>
      <c r="C156" s="46">
        <v>75</v>
      </c>
      <c r="D156" s="64"/>
      <c r="E156" s="64"/>
      <c r="F156" s="64"/>
      <c r="G156" s="93"/>
      <c r="H156" s="93"/>
      <c r="I156" s="115"/>
      <c r="J156" s="115"/>
      <c r="K156" s="115"/>
      <c r="L156" s="115"/>
      <c r="M156" s="147"/>
      <c r="N156" s="161">
        <f t="shared" si="30"/>
        <v>0</v>
      </c>
      <c r="O156" s="167">
        <f t="shared" si="31"/>
        <v>0</v>
      </c>
      <c r="P156" s="179"/>
      <c r="Q156" s="192"/>
      <c r="R156" s="192"/>
      <c r="S156" s="192"/>
      <c r="T156" s="192"/>
      <c r="U156" s="192"/>
      <c r="V156" s="192"/>
      <c r="W156" s="192"/>
      <c r="X156" s="192"/>
      <c r="Y156" s="192"/>
      <c r="Z156" s="192"/>
      <c r="AA156" s="192"/>
      <c r="AB156" s="192"/>
      <c r="AC156" s="192"/>
      <c r="AD156" s="192"/>
      <c r="AE156" s="192"/>
      <c r="AF156" s="147"/>
      <c r="AG156" s="115"/>
      <c r="AH156" s="115"/>
      <c r="AI156" s="93"/>
      <c r="AJ156" s="93"/>
      <c r="AK156" s="307"/>
      <c r="AL156" s="325"/>
      <c r="AM156" s="325"/>
      <c r="AN156" s="147"/>
      <c r="AO156" s="350"/>
      <c r="AP156" s="359"/>
      <c r="AQ156" s="379"/>
      <c r="AR156" s="405"/>
      <c r="AS156" s="405"/>
      <c r="AT156" s="430" t="str">
        <f t="shared" si="32"/>
        <v/>
      </c>
      <c r="AU156" s="437" t="str">
        <f t="shared" si="33"/>
        <v/>
      </c>
      <c r="AV156" s="443" t="str">
        <f t="shared" si="34"/>
        <v/>
      </c>
      <c r="AW156" s="450" t="str">
        <f t="shared" si="28"/>
        <v/>
      </c>
      <c r="AX156" s="450" t="str">
        <f t="shared" si="35"/>
        <v/>
      </c>
      <c r="AY156" s="457" t="str">
        <f t="shared" si="36"/>
        <v/>
      </c>
      <c r="AZ156" s="464" t="str">
        <f t="shared" si="37"/>
        <v/>
      </c>
      <c r="BA156" s="47" t="str">
        <f t="shared" si="38"/>
        <v/>
      </c>
      <c r="BB156" s="47" t="str">
        <f t="shared" si="39"/>
        <v/>
      </c>
      <c r="BC156" s="47" t="str">
        <f t="shared" si="40"/>
        <v/>
      </c>
      <c r="BD156" s="47" t="str">
        <f t="shared" si="49"/>
        <v/>
      </c>
      <c r="BE156" s="486"/>
      <c r="BF156" s="492"/>
      <c r="BG156" s="464" t="str">
        <f t="shared" si="41"/>
        <v/>
      </c>
      <c r="BH156" s="464" t="str">
        <f t="shared" si="50"/>
        <v/>
      </c>
      <c r="BI156" s="464" t="str">
        <f t="shared" si="42"/>
        <v/>
      </c>
      <c r="BJ156" s="492"/>
      <c r="BK156" s="492"/>
      <c r="BL156" s="492"/>
      <c r="BM156" s="492"/>
      <c r="BN156" s="464" t="str">
        <f t="shared" si="43"/>
        <v/>
      </c>
      <c r="BO156" s="464" t="str">
        <f t="shared" si="44"/>
        <v/>
      </c>
      <c r="BP156" s="504" t="str">
        <f t="shared" si="51"/>
        <v/>
      </c>
      <c r="BQ156" s="510" t="str">
        <f t="shared" si="52"/>
        <v/>
      </c>
      <c r="BR156" s="510" t="str">
        <f>IF(F156="","",IF(OR(分岐管理シート!AK156&lt;1,分岐管理シート!AK156&gt;13),"error",""))</f>
        <v/>
      </c>
      <c r="BS156" s="510" t="str">
        <f>IF(F156="","",IF(VLOOKUP(AJ156,―!$AD$2:$AE$14,2,FALSE)&lt;=VLOOKUP(AK156,―!$AD$2:$AE$14,2,FALSE),"","error"))</f>
        <v/>
      </c>
      <c r="BT156" s="516"/>
      <c r="BU156" s="516"/>
      <c r="BV156" s="516"/>
      <c r="BW156" s="510" t="str">
        <f t="shared" si="45"/>
        <v/>
      </c>
      <c r="BX156" s="510" t="str">
        <f t="shared" si="46"/>
        <v/>
      </c>
      <c r="BY156" s="510" t="str">
        <f t="shared" si="47"/>
        <v/>
      </c>
      <c r="BZ156" s="516" t="str">
        <f t="shared" si="48"/>
        <v/>
      </c>
      <c r="CA156" s="510" t="str">
        <f>分岐管理シート!BB156</f>
        <v/>
      </c>
      <c r="CB156" s="511" t="str">
        <f t="shared" si="53"/>
        <v/>
      </c>
      <c r="CC156" s="517" t="str">
        <f t="shared" si="29"/>
        <v/>
      </c>
    </row>
    <row r="157" spans="1:81">
      <c r="A157" s="7"/>
      <c r="B157" s="16"/>
      <c r="C157" s="47">
        <v>76</v>
      </c>
      <c r="D157" s="64"/>
      <c r="E157" s="64"/>
      <c r="F157" s="64"/>
      <c r="G157" s="93"/>
      <c r="H157" s="93"/>
      <c r="I157" s="115"/>
      <c r="J157" s="115"/>
      <c r="K157" s="115"/>
      <c r="L157" s="115"/>
      <c r="M157" s="147"/>
      <c r="N157" s="161">
        <f t="shared" si="30"/>
        <v>0</v>
      </c>
      <c r="O157" s="167">
        <f t="shared" si="31"/>
        <v>0</v>
      </c>
      <c r="P157" s="179"/>
      <c r="Q157" s="192"/>
      <c r="R157" s="192"/>
      <c r="S157" s="192"/>
      <c r="T157" s="192"/>
      <c r="U157" s="192"/>
      <c r="V157" s="192"/>
      <c r="W157" s="192"/>
      <c r="X157" s="192"/>
      <c r="Y157" s="192"/>
      <c r="Z157" s="192"/>
      <c r="AA157" s="192"/>
      <c r="AB157" s="192"/>
      <c r="AC157" s="192"/>
      <c r="AD157" s="192"/>
      <c r="AE157" s="192"/>
      <c r="AF157" s="147"/>
      <c r="AG157" s="115"/>
      <c r="AH157" s="115"/>
      <c r="AI157" s="93"/>
      <c r="AJ157" s="93"/>
      <c r="AK157" s="307"/>
      <c r="AL157" s="325"/>
      <c r="AM157" s="325"/>
      <c r="AN157" s="147"/>
      <c r="AO157" s="350"/>
      <c r="AP157" s="359"/>
      <c r="AQ157" s="379"/>
      <c r="AR157" s="405"/>
      <c r="AS157" s="405"/>
      <c r="AT157" s="430" t="str">
        <f t="shared" si="32"/>
        <v/>
      </c>
      <c r="AU157" s="437" t="str">
        <f t="shared" si="33"/>
        <v/>
      </c>
      <c r="AV157" s="443" t="str">
        <f t="shared" si="34"/>
        <v/>
      </c>
      <c r="AW157" s="450" t="str">
        <f t="shared" si="28"/>
        <v/>
      </c>
      <c r="AX157" s="450" t="str">
        <f t="shared" si="35"/>
        <v/>
      </c>
      <c r="AY157" s="457" t="str">
        <f t="shared" si="36"/>
        <v/>
      </c>
      <c r="AZ157" s="464" t="str">
        <f t="shared" si="37"/>
        <v/>
      </c>
      <c r="BA157" s="47" t="str">
        <f t="shared" si="38"/>
        <v/>
      </c>
      <c r="BB157" s="47" t="str">
        <f t="shared" si="39"/>
        <v/>
      </c>
      <c r="BC157" s="47" t="str">
        <f t="shared" si="40"/>
        <v/>
      </c>
      <c r="BD157" s="47" t="str">
        <f t="shared" si="49"/>
        <v/>
      </c>
      <c r="BE157" s="486"/>
      <c r="BF157" s="492"/>
      <c r="BG157" s="464" t="str">
        <f t="shared" si="41"/>
        <v/>
      </c>
      <c r="BH157" s="464" t="str">
        <f t="shared" si="50"/>
        <v/>
      </c>
      <c r="BI157" s="464" t="str">
        <f t="shared" si="42"/>
        <v/>
      </c>
      <c r="BJ157" s="492"/>
      <c r="BK157" s="492"/>
      <c r="BL157" s="492"/>
      <c r="BM157" s="492"/>
      <c r="BN157" s="464" t="str">
        <f t="shared" si="43"/>
        <v/>
      </c>
      <c r="BO157" s="464" t="str">
        <f t="shared" si="44"/>
        <v/>
      </c>
      <c r="BP157" s="504" t="str">
        <f t="shared" si="51"/>
        <v/>
      </c>
      <c r="BQ157" s="510" t="str">
        <f t="shared" si="52"/>
        <v/>
      </c>
      <c r="BR157" s="510" t="str">
        <f>IF(F157="","",IF(OR(分岐管理シート!AK157&lt;1,分岐管理シート!AK157&gt;13),"error",""))</f>
        <v/>
      </c>
      <c r="BS157" s="510" t="str">
        <f>IF(F157="","",IF(VLOOKUP(AJ157,―!$AD$2:$AE$14,2,FALSE)&lt;=VLOOKUP(AK157,―!$AD$2:$AE$14,2,FALSE),"","error"))</f>
        <v/>
      </c>
      <c r="BT157" s="516"/>
      <c r="BU157" s="516"/>
      <c r="BV157" s="516"/>
      <c r="BW157" s="510" t="str">
        <f t="shared" si="45"/>
        <v/>
      </c>
      <c r="BX157" s="510" t="str">
        <f t="shared" si="46"/>
        <v/>
      </c>
      <c r="BY157" s="510" t="str">
        <f t="shared" si="47"/>
        <v/>
      </c>
      <c r="BZ157" s="516" t="str">
        <f t="shared" si="48"/>
        <v/>
      </c>
      <c r="CA157" s="510" t="str">
        <f>分岐管理シート!BB157</f>
        <v/>
      </c>
      <c r="CB157" s="511" t="str">
        <f t="shared" si="53"/>
        <v/>
      </c>
      <c r="CC157" s="517" t="str">
        <f t="shared" si="29"/>
        <v/>
      </c>
    </row>
    <row r="158" spans="1:81">
      <c r="A158" s="7"/>
      <c r="B158" s="16"/>
      <c r="C158" s="47">
        <v>77</v>
      </c>
      <c r="D158" s="64"/>
      <c r="E158" s="64"/>
      <c r="F158" s="64"/>
      <c r="G158" s="93"/>
      <c r="H158" s="93"/>
      <c r="I158" s="115"/>
      <c r="J158" s="115"/>
      <c r="K158" s="115"/>
      <c r="L158" s="115"/>
      <c r="M158" s="147"/>
      <c r="N158" s="161">
        <f t="shared" si="30"/>
        <v>0</v>
      </c>
      <c r="O158" s="167">
        <f t="shared" si="31"/>
        <v>0</v>
      </c>
      <c r="P158" s="179"/>
      <c r="Q158" s="192"/>
      <c r="R158" s="192"/>
      <c r="S158" s="192"/>
      <c r="T158" s="192"/>
      <c r="U158" s="192"/>
      <c r="V158" s="192"/>
      <c r="W158" s="192"/>
      <c r="X158" s="192"/>
      <c r="Y158" s="192"/>
      <c r="Z158" s="192"/>
      <c r="AA158" s="192"/>
      <c r="AB158" s="192"/>
      <c r="AC158" s="192"/>
      <c r="AD158" s="192"/>
      <c r="AE158" s="192"/>
      <c r="AF158" s="147"/>
      <c r="AG158" s="115"/>
      <c r="AH158" s="115"/>
      <c r="AI158" s="93"/>
      <c r="AJ158" s="93"/>
      <c r="AK158" s="307"/>
      <c r="AL158" s="325"/>
      <c r="AM158" s="325"/>
      <c r="AN158" s="147"/>
      <c r="AO158" s="350"/>
      <c r="AP158" s="359"/>
      <c r="AQ158" s="379"/>
      <c r="AR158" s="405"/>
      <c r="AS158" s="405"/>
      <c r="AT158" s="430" t="str">
        <f t="shared" si="32"/>
        <v/>
      </c>
      <c r="AU158" s="437" t="str">
        <f t="shared" si="33"/>
        <v/>
      </c>
      <c r="AV158" s="443" t="str">
        <f t="shared" si="34"/>
        <v/>
      </c>
      <c r="AW158" s="450" t="str">
        <f t="shared" si="28"/>
        <v/>
      </c>
      <c r="AX158" s="450" t="str">
        <f t="shared" si="35"/>
        <v/>
      </c>
      <c r="AY158" s="457" t="str">
        <f t="shared" si="36"/>
        <v/>
      </c>
      <c r="AZ158" s="464" t="str">
        <f t="shared" si="37"/>
        <v/>
      </c>
      <c r="BA158" s="47" t="str">
        <f t="shared" si="38"/>
        <v/>
      </c>
      <c r="BB158" s="47" t="str">
        <f t="shared" si="39"/>
        <v/>
      </c>
      <c r="BC158" s="47" t="str">
        <f t="shared" si="40"/>
        <v/>
      </c>
      <c r="BD158" s="47" t="str">
        <f t="shared" si="49"/>
        <v/>
      </c>
      <c r="BE158" s="486"/>
      <c r="BF158" s="492"/>
      <c r="BG158" s="464" t="str">
        <f t="shared" si="41"/>
        <v/>
      </c>
      <c r="BH158" s="464" t="str">
        <f t="shared" si="50"/>
        <v/>
      </c>
      <c r="BI158" s="464" t="str">
        <f t="shared" si="42"/>
        <v/>
      </c>
      <c r="BJ158" s="492"/>
      <c r="BK158" s="492"/>
      <c r="BL158" s="492"/>
      <c r="BM158" s="492"/>
      <c r="BN158" s="464" t="str">
        <f t="shared" si="43"/>
        <v/>
      </c>
      <c r="BO158" s="464" t="str">
        <f t="shared" si="44"/>
        <v/>
      </c>
      <c r="BP158" s="504" t="str">
        <f t="shared" si="51"/>
        <v/>
      </c>
      <c r="BQ158" s="510" t="str">
        <f t="shared" si="52"/>
        <v/>
      </c>
      <c r="BR158" s="510" t="str">
        <f>IF(F158="","",IF(OR(分岐管理シート!AK158&lt;1,分岐管理シート!AK158&gt;13),"error",""))</f>
        <v/>
      </c>
      <c r="BS158" s="510" t="str">
        <f>IF(F158="","",IF(VLOOKUP(AJ158,―!$AD$2:$AE$14,2,FALSE)&lt;=VLOOKUP(AK158,―!$AD$2:$AE$14,2,FALSE),"","error"))</f>
        <v/>
      </c>
      <c r="BT158" s="516"/>
      <c r="BU158" s="516"/>
      <c r="BV158" s="516"/>
      <c r="BW158" s="510" t="str">
        <f t="shared" si="45"/>
        <v/>
      </c>
      <c r="BX158" s="510" t="str">
        <f t="shared" si="46"/>
        <v/>
      </c>
      <c r="BY158" s="510" t="str">
        <f t="shared" si="47"/>
        <v/>
      </c>
      <c r="BZ158" s="516" t="str">
        <f t="shared" si="48"/>
        <v/>
      </c>
      <c r="CA158" s="510" t="str">
        <f>分岐管理シート!BB158</f>
        <v/>
      </c>
      <c r="CB158" s="511" t="str">
        <f t="shared" si="53"/>
        <v/>
      </c>
      <c r="CC158" s="517" t="str">
        <f t="shared" si="29"/>
        <v/>
      </c>
    </row>
    <row r="159" spans="1:81">
      <c r="A159" s="7"/>
      <c r="B159" s="16"/>
      <c r="C159" s="46">
        <v>78</v>
      </c>
      <c r="D159" s="64"/>
      <c r="E159" s="64"/>
      <c r="F159" s="64"/>
      <c r="G159" s="93"/>
      <c r="H159" s="93"/>
      <c r="I159" s="115"/>
      <c r="J159" s="115"/>
      <c r="K159" s="115"/>
      <c r="L159" s="115"/>
      <c r="M159" s="147"/>
      <c r="N159" s="161">
        <f t="shared" si="30"/>
        <v>0</v>
      </c>
      <c r="O159" s="167">
        <f t="shared" si="31"/>
        <v>0</v>
      </c>
      <c r="P159" s="179"/>
      <c r="Q159" s="192"/>
      <c r="R159" s="192"/>
      <c r="S159" s="192"/>
      <c r="T159" s="192"/>
      <c r="U159" s="192"/>
      <c r="V159" s="192"/>
      <c r="W159" s="192"/>
      <c r="X159" s="192"/>
      <c r="Y159" s="192"/>
      <c r="Z159" s="192"/>
      <c r="AA159" s="192"/>
      <c r="AB159" s="192"/>
      <c r="AC159" s="192"/>
      <c r="AD159" s="192"/>
      <c r="AE159" s="192"/>
      <c r="AF159" s="147"/>
      <c r="AG159" s="115"/>
      <c r="AH159" s="115"/>
      <c r="AI159" s="93"/>
      <c r="AJ159" s="93"/>
      <c r="AK159" s="307"/>
      <c r="AL159" s="325"/>
      <c r="AM159" s="325"/>
      <c r="AN159" s="147"/>
      <c r="AO159" s="350"/>
      <c r="AP159" s="359"/>
      <c r="AQ159" s="379"/>
      <c r="AR159" s="405"/>
      <c r="AS159" s="405"/>
      <c r="AT159" s="430" t="str">
        <f t="shared" si="32"/>
        <v/>
      </c>
      <c r="AU159" s="437" t="str">
        <f t="shared" si="33"/>
        <v/>
      </c>
      <c r="AV159" s="443" t="str">
        <f t="shared" si="34"/>
        <v/>
      </c>
      <c r="AW159" s="450" t="str">
        <f t="shared" si="28"/>
        <v/>
      </c>
      <c r="AX159" s="450" t="str">
        <f t="shared" si="35"/>
        <v/>
      </c>
      <c r="AY159" s="457" t="str">
        <f t="shared" si="36"/>
        <v/>
      </c>
      <c r="AZ159" s="464" t="str">
        <f t="shared" si="37"/>
        <v/>
      </c>
      <c r="BA159" s="47" t="str">
        <f t="shared" si="38"/>
        <v/>
      </c>
      <c r="BB159" s="47" t="str">
        <f t="shared" si="39"/>
        <v/>
      </c>
      <c r="BC159" s="47" t="str">
        <f t="shared" si="40"/>
        <v/>
      </c>
      <c r="BD159" s="47" t="str">
        <f t="shared" si="49"/>
        <v/>
      </c>
      <c r="BE159" s="486"/>
      <c r="BF159" s="492"/>
      <c r="BG159" s="464" t="str">
        <f t="shared" si="41"/>
        <v/>
      </c>
      <c r="BH159" s="464" t="str">
        <f t="shared" si="50"/>
        <v/>
      </c>
      <c r="BI159" s="464" t="str">
        <f t="shared" si="42"/>
        <v/>
      </c>
      <c r="BJ159" s="492"/>
      <c r="BK159" s="492"/>
      <c r="BL159" s="492"/>
      <c r="BM159" s="492"/>
      <c r="BN159" s="464" t="str">
        <f t="shared" si="43"/>
        <v/>
      </c>
      <c r="BO159" s="464" t="str">
        <f t="shared" si="44"/>
        <v/>
      </c>
      <c r="BP159" s="504" t="str">
        <f t="shared" si="51"/>
        <v/>
      </c>
      <c r="BQ159" s="510" t="str">
        <f t="shared" si="52"/>
        <v/>
      </c>
      <c r="BR159" s="510" t="str">
        <f>IF(F159="","",IF(OR(分岐管理シート!AK159&lt;1,分岐管理シート!AK159&gt;13),"error",""))</f>
        <v/>
      </c>
      <c r="BS159" s="510" t="str">
        <f>IF(F159="","",IF(VLOOKUP(AJ159,―!$AD$2:$AE$14,2,FALSE)&lt;=VLOOKUP(AK159,―!$AD$2:$AE$14,2,FALSE),"","error"))</f>
        <v/>
      </c>
      <c r="BT159" s="516"/>
      <c r="BU159" s="516"/>
      <c r="BV159" s="516"/>
      <c r="BW159" s="510" t="str">
        <f t="shared" si="45"/>
        <v/>
      </c>
      <c r="BX159" s="510" t="str">
        <f t="shared" si="46"/>
        <v/>
      </c>
      <c r="BY159" s="510" t="str">
        <f t="shared" si="47"/>
        <v/>
      </c>
      <c r="BZ159" s="516" t="str">
        <f t="shared" si="48"/>
        <v/>
      </c>
      <c r="CA159" s="510" t="str">
        <f>分岐管理シート!BB159</f>
        <v/>
      </c>
      <c r="CB159" s="511" t="str">
        <f t="shared" si="53"/>
        <v/>
      </c>
      <c r="CC159" s="517" t="str">
        <f t="shared" si="29"/>
        <v/>
      </c>
    </row>
    <row r="160" spans="1:81">
      <c r="A160" s="7"/>
      <c r="B160" s="16"/>
      <c r="C160" s="47">
        <v>79</v>
      </c>
      <c r="D160" s="64"/>
      <c r="E160" s="64"/>
      <c r="F160" s="64"/>
      <c r="G160" s="93"/>
      <c r="H160" s="93"/>
      <c r="I160" s="115"/>
      <c r="J160" s="115"/>
      <c r="K160" s="115"/>
      <c r="L160" s="115"/>
      <c r="M160" s="147"/>
      <c r="N160" s="161">
        <f t="shared" si="30"/>
        <v>0</v>
      </c>
      <c r="O160" s="167">
        <f t="shared" si="31"/>
        <v>0</v>
      </c>
      <c r="P160" s="179"/>
      <c r="Q160" s="192"/>
      <c r="R160" s="192"/>
      <c r="S160" s="192"/>
      <c r="T160" s="192"/>
      <c r="U160" s="192"/>
      <c r="V160" s="192"/>
      <c r="W160" s="192"/>
      <c r="X160" s="192"/>
      <c r="Y160" s="192"/>
      <c r="Z160" s="192"/>
      <c r="AA160" s="192"/>
      <c r="AB160" s="192"/>
      <c r="AC160" s="192"/>
      <c r="AD160" s="192"/>
      <c r="AE160" s="192"/>
      <c r="AF160" s="147"/>
      <c r="AG160" s="115"/>
      <c r="AH160" s="115"/>
      <c r="AI160" s="93"/>
      <c r="AJ160" s="93"/>
      <c r="AK160" s="307"/>
      <c r="AL160" s="325"/>
      <c r="AM160" s="325"/>
      <c r="AN160" s="147"/>
      <c r="AO160" s="350"/>
      <c r="AP160" s="359"/>
      <c r="AQ160" s="379"/>
      <c r="AR160" s="405"/>
      <c r="AS160" s="405"/>
      <c r="AT160" s="430" t="str">
        <f t="shared" si="32"/>
        <v/>
      </c>
      <c r="AU160" s="437" t="str">
        <f t="shared" si="33"/>
        <v/>
      </c>
      <c r="AV160" s="443" t="str">
        <f t="shared" si="34"/>
        <v/>
      </c>
      <c r="AW160" s="450" t="str">
        <f t="shared" si="28"/>
        <v/>
      </c>
      <c r="AX160" s="450" t="str">
        <f t="shared" si="35"/>
        <v/>
      </c>
      <c r="AY160" s="457" t="str">
        <f t="shared" si="36"/>
        <v/>
      </c>
      <c r="AZ160" s="464" t="str">
        <f t="shared" si="37"/>
        <v/>
      </c>
      <c r="BA160" s="47" t="str">
        <f t="shared" si="38"/>
        <v/>
      </c>
      <c r="BB160" s="47" t="str">
        <f t="shared" si="39"/>
        <v/>
      </c>
      <c r="BC160" s="47" t="str">
        <f t="shared" si="40"/>
        <v/>
      </c>
      <c r="BD160" s="47" t="str">
        <f t="shared" si="49"/>
        <v/>
      </c>
      <c r="BE160" s="486"/>
      <c r="BF160" s="492"/>
      <c r="BG160" s="464" t="str">
        <f t="shared" si="41"/>
        <v/>
      </c>
      <c r="BH160" s="464" t="str">
        <f t="shared" si="50"/>
        <v/>
      </c>
      <c r="BI160" s="464" t="str">
        <f t="shared" si="42"/>
        <v/>
      </c>
      <c r="BJ160" s="492"/>
      <c r="BK160" s="492"/>
      <c r="BL160" s="492"/>
      <c r="BM160" s="492"/>
      <c r="BN160" s="464" t="str">
        <f t="shared" si="43"/>
        <v/>
      </c>
      <c r="BO160" s="464" t="str">
        <f t="shared" si="44"/>
        <v/>
      </c>
      <c r="BP160" s="504" t="str">
        <f t="shared" si="51"/>
        <v/>
      </c>
      <c r="BQ160" s="510" t="str">
        <f t="shared" si="52"/>
        <v/>
      </c>
      <c r="BR160" s="510" t="str">
        <f>IF(F160="","",IF(OR(分岐管理シート!AK160&lt;1,分岐管理シート!AK160&gt;13),"error",""))</f>
        <v/>
      </c>
      <c r="BS160" s="510" t="str">
        <f>IF(F160="","",IF(VLOOKUP(AJ160,―!$AD$2:$AE$14,2,FALSE)&lt;=VLOOKUP(AK160,―!$AD$2:$AE$14,2,FALSE),"","error"))</f>
        <v/>
      </c>
      <c r="BT160" s="516"/>
      <c r="BU160" s="516"/>
      <c r="BV160" s="516"/>
      <c r="BW160" s="510" t="str">
        <f t="shared" si="45"/>
        <v/>
      </c>
      <c r="BX160" s="510" t="str">
        <f t="shared" si="46"/>
        <v/>
      </c>
      <c r="BY160" s="510" t="str">
        <f t="shared" si="47"/>
        <v/>
      </c>
      <c r="BZ160" s="516" t="str">
        <f t="shared" si="48"/>
        <v/>
      </c>
      <c r="CA160" s="510" t="str">
        <f>分岐管理シート!BB160</f>
        <v/>
      </c>
      <c r="CB160" s="511" t="str">
        <f t="shared" si="53"/>
        <v/>
      </c>
      <c r="CC160" s="517" t="str">
        <f t="shared" si="29"/>
        <v/>
      </c>
    </row>
    <row r="161" spans="1:81">
      <c r="A161" s="7"/>
      <c r="B161" s="16"/>
      <c r="C161" s="47">
        <v>80</v>
      </c>
      <c r="D161" s="64"/>
      <c r="E161" s="64"/>
      <c r="F161" s="64"/>
      <c r="G161" s="93"/>
      <c r="H161" s="93"/>
      <c r="I161" s="115"/>
      <c r="J161" s="115"/>
      <c r="K161" s="115"/>
      <c r="L161" s="115"/>
      <c r="M161" s="147"/>
      <c r="N161" s="161">
        <f t="shared" si="30"/>
        <v>0</v>
      </c>
      <c r="O161" s="167">
        <f t="shared" si="31"/>
        <v>0</v>
      </c>
      <c r="P161" s="179"/>
      <c r="Q161" s="192"/>
      <c r="R161" s="192"/>
      <c r="S161" s="192"/>
      <c r="T161" s="192"/>
      <c r="U161" s="192"/>
      <c r="V161" s="192"/>
      <c r="W161" s="192"/>
      <c r="X161" s="192"/>
      <c r="Y161" s="192"/>
      <c r="Z161" s="192"/>
      <c r="AA161" s="192"/>
      <c r="AB161" s="192"/>
      <c r="AC161" s="192"/>
      <c r="AD161" s="192"/>
      <c r="AE161" s="192"/>
      <c r="AF161" s="147"/>
      <c r="AG161" s="115"/>
      <c r="AH161" s="115"/>
      <c r="AI161" s="93"/>
      <c r="AJ161" s="93"/>
      <c r="AK161" s="307"/>
      <c r="AL161" s="325"/>
      <c r="AM161" s="325"/>
      <c r="AN161" s="147"/>
      <c r="AO161" s="350"/>
      <c r="AP161" s="359"/>
      <c r="AQ161" s="379"/>
      <c r="AR161" s="405"/>
      <c r="AS161" s="405"/>
      <c r="AT161" s="430" t="str">
        <f t="shared" si="32"/>
        <v/>
      </c>
      <c r="AU161" s="437" t="str">
        <f t="shared" si="33"/>
        <v/>
      </c>
      <c r="AV161" s="443" t="str">
        <f t="shared" si="34"/>
        <v/>
      </c>
      <c r="AW161" s="450" t="str">
        <f t="shared" si="28"/>
        <v/>
      </c>
      <c r="AX161" s="450" t="str">
        <f t="shared" si="35"/>
        <v/>
      </c>
      <c r="AY161" s="457" t="str">
        <f t="shared" si="36"/>
        <v/>
      </c>
      <c r="AZ161" s="464" t="str">
        <f t="shared" si="37"/>
        <v/>
      </c>
      <c r="BA161" s="47" t="str">
        <f t="shared" si="38"/>
        <v/>
      </c>
      <c r="BB161" s="47" t="str">
        <f t="shared" si="39"/>
        <v/>
      </c>
      <c r="BC161" s="47" t="str">
        <f t="shared" si="40"/>
        <v/>
      </c>
      <c r="BD161" s="47" t="str">
        <f t="shared" si="49"/>
        <v/>
      </c>
      <c r="BE161" s="486"/>
      <c r="BF161" s="492"/>
      <c r="BG161" s="464" t="str">
        <f t="shared" si="41"/>
        <v/>
      </c>
      <c r="BH161" s="464" t="str">
        <f t="shared" si="50"/>
        <v/>
      </c>
      <c r="BI161" s="464" t="str">
        <f t="shared" si="42"/>
        <v/>
      </c>
      <c r="BJ161" s="492"/>
      <c r="BK161" s="492"/>
      <c r="BL161" s="492"/>
      <c r="BM161" s="492"/>
      <c r="BN161" s="464" t="str">
        <f t="shared" si="43"/>
        <v/>
      </c>
      <c r="BO161" s="464" t="str">
        <f t="shared" si="44"/>
        <v/>
      </c>
      <c r="BP161" s="504" t="str">
        <f t="shared" si="51"/>
        <v/>
      </c>
      <c r="BQ161" s="510" t="str">
        <f t="shared" si="52"/>
        <v/>
      </c>
      <c r="BR161" s="510" t="str">
        <f>IF(F161="","",IF(OR(分岐管理シート!AK161&lt;1,分岐管理シート!AK161&gt;13),"error",""))</f>
        <v/>
      </c>
      <c r="BS161" s="510" t="str">
        <f>IF(F161="","",IF(VLOOKUP(AJ161,―!$AD$2:$AE$14,2,FALSE)&lt;=VLOOKUP(AK161,―!$AD$2:$AE$14,2,FALSE),"","error"))</f>
        <v/>
      </c>
      <c r="BT161" s="516"/>
      <c r="BU161" s="516"/>
      <c r="BV161" s="516"/>
      <c r="BW161" s="510" t="str">
        <f t="shared" si="45"/>
        <v/>
      </c>
      <c r="BX161" s="510" t="str">
        <f t="shared" si="46"/>
        <v/>
      </c>
      <c r="BY161" s="510" t="str">
        <f t="shared" si="47"/>
        <v/>
      </c>
      <c r="BZ161" s="516" t="str">
        <f t="shared" si="48"/>
        <v/>
      </c>
      <c r="CA161" s="510" t="str">
        <f>分岐管理シート!BB161</f>
        <v/>
      </c>
      <c r="CB161" s="511" t="str">
        <f t="shared" si="53"/>
        <v/>
      </c>
      <c r="CC161" s="517" t="str">
        <f t="shared" si="29"/>
        <v/>
      </c>
    </row>
    <row r="162" spans="1:81">
      <c r="A162" s="7"/>
      <c r="B162" s="16"/>
      <c r="C162" s="46">
        <v>81</v>
      </c>
      <c r="D162" s="64"/>
      <c r="E162" s="64"/>
      <c r="F162" s="64"/>
      <c r="G162" s="93"/>
      <c r="H162" s="93"/>
      <c r="I162" s="115"/>
      <c r="J162" s="115"/>
      <c r="K162" s="115"/>
      <c r="L162" s="115"/>
      <c r="M162" s="147"/>
      <c r="N162" s="161">
        <f t="shared" si="30"/>
        <v>0</v>
      </c>
      <c r="O162" s="167">
        <f t="shared" si="31"/>
        <v>0</v>
      </c>
      <c r="P162" s="179"/>
      <c r="Q162" s="192"/>
      <c r="R162" s="192"/>
      <c r="S162" s="192"/>
      <c r="T162" s="192"/>
      <c r="U162" s="192"/>
      <c r="V162" s="192"/>
      <c r="W162" s="192"/>
      <c r="X162" s="192"/>
      <c r="Y162" s="192"/>
      <c r="Z162" s="192"/>
      <c r="AA162" s="192"/>
      <c r="AB162" s="192"/>
      <c r="AC162" s="192"/>
      <c r="AD162" s="192"/>
      <c r="AE162" s="192"/>
      <c r="AF162" s="147"/>
      <c r="AG162" s="115"/>
      <c r="AH162" s="115"/>
      <c r="AI162" s="93"/>
      <c r="AJ162" s="93"/>
      <c r="AK162" s="307"/>
      <c r="AL162" s="325"/>
      <c r="AM162" s="325"/>
      <c r="AN162" s="147"/>
      <c r="AO162" s="350"/>
      <c r="AP162" s="359"/>
      <c r="AQ162" s="379"/>
      <c r="AR162" s="405"/>
      <c r="AS162" s="405"/>
      <c r="AT162" s="430" t="str">
        <f t="shared" si="32"/>
        <v/>
      </c>
      <c r="AU162" s="437" t="str">
        <f t="shared" si="33"/>
        <v/>
      </c>
      <c r="AV162" s="443" t="str">
        <f t="shared" si="34"/>
        <v/>
      </c>
      <c r="AW162" s="450" t="str">
        <f t="shared" si="28"/>
        <v/>
      </c>
      <c r="AX162" s="450" t="str">
        <f t="shared" si="35"/>
        <v/>
      </c>
      <c r="AY162" s="457" t="str">
        <f t="shared" si="36"/>
        <v/>
      </c>
      <c r="AZ162" s="464" t="str">
        <f t="shared" si="37"/>
        <v/>
      </c>
      <c r="BA162" s="47" t="str">
        <f t="shared" si="38"/>
        <v/>
      </c>
      <c r="BB162" s="47" t="str">
        <f t="shared" si="39"/>
        <v/>
      </c>
      <c r="BC162" s="47" t="str">
        <f t="shared" si="40"/>
        <v/>
      </c>
      <c r="BD162" s="47" t="str">
        <f t="shared" si="49"/>
        <v/>
      </c>
      <c r="BE162" s="486"/>
      <c r="BF162" s="492"/>
      <c r="BG162" s="464" t="str">
        <f t="shared" si="41"/>
        <v/>
      </c>
      <c r="BH162" s="464" t="str">
        <f t="shared" si="50"/>
        <v/>
      </c>
      <c r="BI162" s="464" t="str">
        <f t="shared" si="42"/>
        <v/>
      </c>
      <c r="BJ162" s="492"/>
      <c r="BK162" s="492"/>
      <c r="BL162" s="492"/>
      <c r="BM162" s="492"/>
      <c r="BN162" s="464" t="str">
        <f t="shared" si="43"/>
        <v/>
      </c>
      <c r="BO162" s="464" t="str">
        <f t="shared" si="44"/>
        <v/>
      </c>
      <c r="BP162" s="504" t="str">
        <f t="shared" si="51"/>
        <v/>
      </c>
      <c r="BQ162" s="510" t="str">
        <f t="shared" si="52"/>
        <v/>
      </c>
      <c r="BR162" s="510" t="str">
        <f>IF(F162="","",IF(OR(分岐管理シート!AK162&lt;1,分岐管理シート!AK162&gt;13),"error",""))</f>
        <v/>
      </c>
      <c r="BS162" s="510" t="str">
        <f>IF(F162="","",IF(VLOOKUP(AJ162,―!$AD$2:$AE$14,2,FALSE)&lt;=VLOOKUP(AK162,―!$AD$2:$AE$14,2,FALSE),"","error"))</f>
        <v/>
      </c>
      <c r="BT162" s="516"/>
      <c r="BU162" s="516"/>
      <c r="BV162" s="516"/>
      <c r="BW162" s="510" t="str">
        <f t="shared" si="45"/>
        <v/>
      </c>
      <c r="BX162" s="510" t="str">
        <f t="shared" si="46"/>
        <v/>
      </c>
      <c r="BY162" s="510" t="str">
        <f t="shared" si="47"/>
        <v/>
      </c>
      <c r="BZ162" s="516" t="str">
        <f t="shared" si="48"/>
        <v/>
      </c>
      <c r="CA162" s="510" t="str">
        <f>分岐管理シート!BB162</f>
        <v/>
      </c>
      <c r="CB162" s="511" t="str">
        <f t="shared" si="53"/>
        <v/>
      </c>
      <c r="CC162" s="517" t="str">
        <f t="shared" si="29"/>
        <v/>
      </c>
    </row>
    <row r="163" spans="1:81">
      <c r="A163" s="7"/>
      <c r="B163" s="16"/>
      <c r="C163" s="47">
        <v>82</v>
      </c>
      <c r="D163" s="64"/>
      <c r="E163" s="64"/>
      <c r="F163" s="64"/>
      <c r="G163" s="93"/>
      <c r="H163" s="93"/>
      <c r="I163" s="115"/>
      <c r="J163" s="115"/>
      <c r="K163" s="115"/>
      <c r="L163" s="115"/>
      <c r="M163" s="147"/>
      <c r="N163" s="161">
        <f t="shared" si="30"/>
        <v>0</v>
      </c>
      <c r="O163" s="167">
        <f t="shared" si="31"/>
        <v>0</v>
      </c>
      <c r="P163" s="179"/>
      <c r="Q163" s="192"/>
      <c r="R163" s="192"/>
      <c r="S163" s="192"/>
      <c r="T163" s="192"/>
      <c r="U163" s="192"/>
      <c r="V163" s="192"/>
      <c r="W163" s="192"/>
      <c r="X163" s="192"/>
      <c r="Y163" s="192"/>
      <c r="Z163" s="192"/>
      <c r="AA163" s="192"/>
      <c r="AB163" s="192"/>
      <c r="AC163" s="192"/>
      <c r="AD163" s="192"/>
      <c r="AE163" s="192"/>
      <c r="AF163" s="147"/>
      <c r="AG163" s="115"/>
      <c r="AH163" s="115"/>
      <c r="AI163" s="93"/>
      <c r="AJ163" s="93"/>
      <c r="AK163" s="307"/>
      <c r="AL163" s="325"/>
      <c r="AM163" s="325"/>
      <c r="AN163" s="147"/>
      <c r="AO163" s="350"/>
      <c r="AP163" s="359"/>
      <c r="AQ163" s="379"/>
      <c r="AR163" s="405"/>
      <c r="AS163" s="405"/>
      <c r="AT163" s="430" t="str">
        <f t="shared" si="32"/>
        <v/>
      </c>
      <c r="AU163" s="437" t="str">
        <f t="shared" si="33"/>
        <v/>
      </c>
      <c r="AV163" s="443" t="str">
        <f t="shared" si="34"/>
        <v/>
      </c>
      <c r="AW163" s="450" t="str">
        <f t="shared" si="28"/>
        <v/>
      </c>
      <c r="AX163" s="450" t="str">
        <f t="shared" si="35"/>
        <v/>
      </c>
      <c r="AY163" s="457" t="str">
        <f t="shared" si="36"/>
        <v/>
      </c>
      <c r="AZ163" s="464" t="str">
        <f t="shared" si="37"/>
        <v/>
      </c>
      <c r="BA163" s="47" t="str">
        <f t="shared" si="38"/>
        <v/>
      </c>
      <c r="BB163" s="47" t="str">
        <f t="shared" si="39"/>
        <v/>
      </c>
      <c r="BC163" s="47" t="str">
        <f t="shared" si="40"/>
        <v/>
      </c>
      <c r="BD163" s="47" t="str">
        <f t="shared" si="49"/>
        <v/>
      </c>
      <c r="BE163" s="486"/>
      <c r="BF163" s="492"/>
      <c r="BG163" s="464" t="str">
        <f t="shared" si="41"/>
        <v/>
      </c>
      <c r="BH163" s="464" t="str">
        <f t="shared" si="50"/>
        <v/>
      </c>
      <c r="BI163" s="464" t="str">
        <f t="shared" si="42"/>
        <v/>
      </c>
      <c r="BJ163" s="492"/>
      <c r="BK163" s="492"/>
      <c r="BL163" s="492"/>
      <c r="BM163" s="492"/>
      <c r="BN163" s="464" t="str">
        <f t="shared" si="43"/>
        <v/>
      </c>
      <c r="BO163" s="464" t="str">
        <f t="shared" si="44"/>
        <v/>
      </c>
      <c r="BP163" s="504" t="str">
        <f t="shared" si="51"/>
        <v/>
      </c>
      <c r="BQ163" s="510" t="str">
        <f t="shared" si="52"/>
        <v/>
      </c>
      <c r="BR163" s="510" t="str">
        <f>IF(F163="","",IF(OR(分岐管理シート!AK163&lt;1,分岐管理シート!AK163&gt;13),"error",""))</f>
        <v/>
      </c>
      <c r="BS163" s="510" t="str">
        <f>IF(F163="","",IF(VLOOKUP(AJ163,―!$AD$2:$AE$14,2,FALSE)&lt;=VLOOKUP(AK163,―!$AD$2:$AE$14,2,FALSE),"","error"))</f>
        <v/>
      </c>
      <c r="BT163" s="516"/>
      <c r="BU163" s="516"/>
      <c r="BV163" s="516"/>
      <c r="BW163" s="510" t="str">
        <f t="shared" si="45"/>
        <v/>
      </c>
      <c r="BX163" s="510" t="str">
        <f t="shared" si="46"/>
        <v/>
      </c>
      <c r="BY163" s="510" t="str">
        <f t="shared" si="47"/>
        <v/>
      </c>
      <c r="BZ163" s="516" t="str">
        <f t="shared" si="48"/>
        <v/>
      </c>
      <c r="CA163" s="510" t="str">
        <f>分岐管理シート!BB163</f>
        <v/>
      </c>
      <c r="CB163" s="511" t="str">
        <f t="shared" si="53"/>
        <v/>
      </c>
      <c r="CC163" s="517" t="str">
        <f t="shared" si="29"/>
        <v/>
      </c>
    </row>
    <row r="164" spans="1:81">
      <c r="A164" s="7"/>
      <c r="B164" s="16"/>
      <c r="C164" s="47">
        <v>83</v>
      </c>
      <c r="D164" s="64"/>
      <c r="E164" s="64"/>
      <c r="F164" s="64"/>
      <c r="G164" s="93"/>
      <c r="H164" s="93"/>
      <c r="I164" s="115"/>
      <c r="J164" s="115"/>
      <c r="K164" s="115"/>
      <c r="L164" s="115"/>
      <c r="M164" s="147"/>
      <c r="N164" s="161">
        <f t="shared" si="30"/>
        <v>0</v>
      </c>
      <c r="O164" s="167">
        <f t="shared" si="31"/>
        <v>0</v>
      </c>
      <c r="P164" s="179"/>
      <c r="Q164" s="192"/>
      <c r="R164" s="192"/>
      <c r="S164" s="192"/>
      <c r="T164" s="192"/>
      <c r="U164" s="192"/>
      <c r="V164" s="192"/>
      <c r="W164" s="192"/>
      <c r="X164" s="192"/>
      <c r="Y164" s="192"/>
      <c r="Z164" s="192"/>
      <c r="AA164" s="192"/>
      <c r="AB164" s="192"/>
      <c r="AC164" s="192"/>
      <c r="AD164" s="192"/>
      <c r="AE164" s="192"/>
      <c r="AF164" s="147"/>
      <c r="AG164" s="115"/>
      <c r="AH164" s="115"/>
      <c r="AI164" s="93"/>
      <c r="AJ164" s="93"/>
      <c r="AK164" s="307"/>
      <c r="AL164" s="325"/>
      <c r="AM164" s="325"/>
      <c r="AN164" s="147"/>
      <c r="AO164" s="350"/>
      <c r="AP164" s="359"/>
      <c r="AQ164" s="379"/>
      <c r="AR164" s="405"/>
      <c r="AS164" s="405"/>
      <c r="AT164" s="430" t="str">
        <f t="shared" si="32"/>
        <v/>
      </c>
      <c r="AU164" s="437" t="str">
        <f t="shared" si="33"/>
        <v/>
      </c>
      <c r="AV164" s="443" t="str">
        <f t="shared" si="34"/>
        <v/>
      </c>
      <c r="AW164" s="450" t="str">
        <f t="shared" si="28"/>
        <v/>
      </c>
      <c r="AX164" s="450" t="str">
        <f t="shared" si="35"/>
        <v/>
      </c>
      <c r="AY164" s="457" t="str">
        <f t="shared" si="36"/>
        <v/>
      </c>
      <c r="AZ164" s="464" t="str">
        <f t="shared" si="37"/>
        <v/>
      </c>
      <c r="BA164" s="47" t="str">
        <f t="shared" si="38"/>
        <v/>
      </c>
      <c r="BB164" s="47" t="str">
        <f t="shared" si="39"/>
        <v/>
      </c>
      <c r="BC164" s="47" t="str">
        <f t="shared" si="40"/>
        <v/>
      </c>
      <c r="BD164" s="47" t="str">
        <f t="shared" si="49"/>
        <v/>
      </c>
      <c r="BE164" s="486"/>
      <c r="BF164" s="492"/>
      <c r="BG164" s="464" t="str">
        <f t="shared" si="41"/>
        <v/>
      </c>
      <c r="BH164" s="464" t="str">
        <f t="shared" si="50"/>
        <v/>
      </c>
      <c r="BI164" s="464" t="str">
        <f t="shared" si="42"/>
        <v/>
      </c>
      <c r="BJ164" s="492"/>
      <c r="BK164" s="492"/>
      <c r="BL164" s="492"/>
      <c r="BM164" s="492"/>
      <c r="BN164" s="464" t="str">
        <f t="shared" si="43"/>
        <v/>
      </c>
      <c r="BO164" s="464" t="str">
        <f t="shared" si="44"/>
        <v/>
      </c>
      <c r="BP164" s="504" t="str">
        <f t="shared" si="51"/>
        <v/>
      </c>
      <c r="BQ164" s="510" t="str">
        <f t="shared" si="52"/>
        <v/>
      </c>
      <c r="BR164" s="510" t="str">
        <f>IF(F164="","",IF(OR(分岐管理シート!AK164&lt;1,分岐管理シート!AK164&gt;13),"error",""))</f>
        <v/>
      </c>
      <c r="BS164" s="510" t="str">
        <f>IF(F164="","",IF(VLOOKUP(AJ164,―!$AD$2:$AE$14,2,FALSE)&lt;=VLOOKUP(AK164,―!$AD$2:$AE$14,2,FALSE),"","error"))</f>
        <v/>
      </c>
      <c r="BT164" s="516"/>
      <c r="BU164" s="516"/>
      <c r="BV164" s="516"/>
      <c r="BW164" s="510" t="str">
        <f t="shared" si="45"/>
        <v/>
      </c>
      <c r="BX164" s="510" t="str">
        <f t="shared" si="46"/>
        <v/>
      </c>
      <c r="BY164" s="510" t="str">
        <f t="shared" si="47"/>
        <v/>
      </c>
      <c r="BZ164" s="516" t="str">
        <f t="shared" si="48"/>
        <v/>
      </c>
      <c r="CA164" s="510" t="str">
        <f>分岐管理シート!BB164</f>
        <v/>
      </c>
      <c r="CB164" s="511" t="str">
        <f t="shared" si="53"/>
        <v/>
      </c>
      <c r="CC164" s="517" t="str">
        <f t="shared" si="29"/>
        <v/>
      </c>
    </row>
    <row r="165" spans="1:81">
      <c r="A165" s="7"/>
      <c r="B165" s="16"/>
      <c r="C165" s="46">
        <v>84</v>
      </c>
      <c r="D165" s="64"/>
      <c r="E165" s="64"/>
      <c r="F165" s="64"/>
      <c r="G165" s="93"/>
      <c r="H165" s="93"/>
      <c r="I165" s="115"/>
      <c r="J165" s="115"/>
      <c r="K165" s="115"/>
      <c r="L165" s="115"/>
      <c r="M165" s="147"/>
      <c r="N165" s="161">
        <f t="shared" si="30"/>
        <v>0</v>
      </c>
      <c r="O165" s="167">
        <f t="shared" si="31"/>
        <v>0</v>
      </c>
      <c r="P165" s="179"/>
      <c r="Q165" s="192"/>
      <c r="R165" s="192"/>
      <c r="S165" s="192"/>
      <c r="T165" s="192"/>
      <c r="U165" s="192"/>
      <c r="V165" s="192"/>
      <c r="W165" s="192"/>
      <c r="X165" s="192"/>
      <c r="Y165" s="192"/>
      <c r="Z165" s="192"/>
      <c r="AA165" s="192"/>
      <c r="AB165" s="192"/>
      <c r="AC165" s="192"/>
      <c r="AD165" s="192"/>
      <c r="AE165" s="192"/>
      <c r="AF165" s="147"/>
      <c r="AG165" s="115"/>
      <c r="AH165" s="115"/>
      <c r="AI165" s="93"/>
      <c r="AJ165" s="93"/>
      <c r="AK165" s="307"/>
      <c r="AL165" s="325"/>
      <c r="AM165" s="325"/>
      <c r="AN165" s="147"/>
      <c r="AO165" s="350"/>
      <c r="AP165" s="359"/>
      <c r="AQ165" s="379"/>
      <c r="AR165" s="405"/>
      <c r="AS165" s="405"/>
      <c r="AT165" s="430" t="str">
        <f t="shared" si="32"/>
        <v/>
      </c>
      <c r="AU165" s="437" t="str">
        <f t="shared" si="33"/>
        <v/>
      </c>
      <c r="AV165" s="443" t="str">
        <f t="shared" si="34"/>
        <v/>
      </c>
      <c r="AW165" s="450" t="str">
        <f t="shared" si="28"/>
        <v/>
      </c>
      <c r="AX165" s="450" t="str">
        <f t="shared" si="35"/>
        <v/>
      </c>
      <c r="AY165" s="457" t="str">
        <f t="shared" si="36"/>
        <v/>
      </c>
      <c r="AZ165" s="464" t="str">
        <f t="shared" si="37"/>
        <v/>
      </c>
      <c r="BA165" s="47" t="str">
        <f t="shared" si="38"/>
        <v/>
      </c>
      <c r="BB165" s="47" t="str">
        <f t="shared" si="39"/>
        <v/>
      </c>
      <c r="BC165" s="47" t="str">
        <f t="shared" si="40"/>
        <v/>
      </c>
      <c r="BD165" s="47" t="str">
        <f t="shared" si="49"/>
        <v/>
      </c>
      <c r="BE165" s="486"/>
      <c r="BF165" s="492"/>
      <c r="BG165" s="464" t="str">
        <f t="shared" si="41"/>
        <v/>
      </c>
      <c r="BH165" s="464" t="str">
        <f t="shared" si="50"/>
        <v/>
      </c>
      <c r="BI165" s="464" t="str">
        <f t="shared" si="42"/>
        <v/>
      </c>
      <c r="BJ165" s="492"/>
      <c r="BK165" s="492"/>
      <c r="BL165" s="492"/>
      <c r="BM165" s="492"/>
      <c r="BN165" s="464" t="str">
        <f t="shared" si="43"/>
        <v/>
      </c>
      <c r="BO165" s="464" t="str">
        <f t="shared" si="44"/>
        <v/>
      </c>
      <c r="BP165" s="504" t="str">
        <f t="shared" si="51"/>
        <v/>
      </c>
      <c r="BQ165" s="510" t="str">
        <f t="shared" si="52"/>
        <v/>
      </c>
      <c r="BR165" s="510" t="str">
        <f>IF(F165="","",IF(OR(分岐管理シート!AK165&lt;1,分岐管理シート!AK165&gt;13),"error",""))</f>
        <v/>
      </c>
      <c r="BS165" s="510" t="str">
        <f>IF(F165="","",IF(VLOOKUP(AJ165,―!$AD$2:$AE$14,2,FALSE)&lt;=VLOOKUP(AK165,―!$AD$2:$AE$14,2,FALSE),"","error"))</f>
        <v/>
      </c>
      <c r="BT165" s="516"/>
      <c r="BU165" s="516"/>
      <c r="BV165" s="516"/>
      <c r="BW165" s="510" t="str">
        <f t="shared" si="45"/>
        <v/>
      </c>
      <c r="BX165" s="510" t="str">
        <f t="shared" si="46"/>
        <v/>
      </c>
      <c r="BY165" s="510" t="str">
        <f t="shared" si="47"/>
        <v/>
      </c>
      <c r="BZ165" s="516" t="str">
        <f t="shared" si="48"/>
        <v/>
      </c>
      <c r="CA165" s="510" t="str">
        <f>分岐管理シート!BB165</f>
        <v/>
      </c>
      <c r="CB165" s="511" t="str">
        <f t="shared" si="53"/>
        <v/>
      </c>
      <c r="CC165" s="517" t="str">
        <f t="shared" si="29"/>
        <v/>
      </c>
    </row>
    <row r="166" spans="1:81">
      <c r="A166" s="7"/>
      <c r="B166" s="16"/>
      <c r="C166" s="47">
        <v>85</v>
      </c>
      <c r="D166" s="64"/>
      <c r="E166" s="64"/>
      <c r="F166" s="64"/>
      <c r="G166" s="93"/>
      <c r="H166" s="93"/>
      <c r="I166" s="115"/>
      <c r="J166" s="115"/>
      <c r="K166" s="115"/>
      <c r="L166" s="115"/>
      <c r="M166" s="147"/>
      <c r="N166" s="161">
        <f t="shared" si="30"/>
        <v>0</v>
      </c>
      <c r="O166" s="167">
        <f t="shared" si="31"/>
        <v>0</v>
      </c>
      <c r="P166" s="179"/>
      <c r="Q166" s="192"/>
      <c r="R166" s="192"/>
      <c r="S166" s="192"/>
      <c r="T166" s="192"/>
      <c r="U166" s="192"/>
      <c r="V166" s="192"/>
      <c r="W166" s="192"/>
      <c r="X166" s="192"/>
      <c r="Y166" s="192"/>
      <c r="Z166" s="192"/>
      <c r="AA166" s="192"/>
      <c r="AB166" s="192"/>
      <c r="AC166" s="192"/>
      <c r="AD166" s="192"/>
      <c r="AE166" s="192"/>
      <c r="AF166" s="147"/>
      <c r="AG166" s="115"/>
      <c r="AH166" s="115"/>
      <c r="AI166" s="93"/>
      <c r="AJ166" s="93"/>
      <c r="AK166" s="307"/>
      <c r="AL166" s="325"/>
      <c r="AM166" s="325"/>
      <c r="AN166" s="147"/>
      <c r="AO166" s="350"/>
      <c r="AP166" s="359"/>
      <c r="AQ166" s="379"/>
      <c r="AR166" s="405"/>
      <c r="AS166" s="405"/>
      <c r="AT166" s="430" t="str">
        <f t="shared" si="32"/>
        <v/>
      </c>
      <c r="AU166" s="437" t="str">
        <f t="shared" si="33"/>
        <v/>
      </c>
      <c r="AV166" s="443" t="str">
        <f t="shared" si="34"/>
        <v/>
      </c>
      <c r="AW166" s="450" t="str">
        <f t="shared" si="28"/>
        <v/>
      </c>
      <c r="AX166" s="450" t="str">
        <f t="shared" si="35"/>
        <v/>
      </c>
      <c r="AY166" s="457" t="str">
        <f t="shared" si="36"/>
        <v/>
      </c>
      <c r="AZ166" s="464" t="str">
        <f t="shared" si="37"/>
        <v/>
      </c>
      <c r="BA166" s="47" t="str">
        <f t="shared" si="38"/>
        <v/>
      </c>
      <c r="BB166" s="47" t="str">
        <f t="shared" si="39"/>
        <v/>
      </c>
      <c r="BC166" s="47" t="str">
        <f t="shared" si="40"/>
        <v/>
      </c>
      <c r="BD166" s="47" t="str">
        <f t="shared" si="49"/>
        <v/>
      </c>
      <c r="BE166" s="486"/>
      <c r="BF166" s="492"/>
      <c r="BG166" s="464" t="str">
        <f t="shared" si="41"/>
        <v/>
      </c>
      <c r="BH166" s="464" t="str">
        <f t="shared" si="50"/>
        <v/>
      </c>
      <c r="BI166" s="464" t="str">
        <f t="shared" si="42"/>
        <v/>
      </c>
      <c r="BJ166" s="492"/>
      <c r="BK166" s="492"/>
      <c r="BL166" s="492"/>
      <c r="BM166" s="492"/>
      <c r="BN166" s="464" t="str">
        <f t="shared" si="43"/>
        <v/>
      </c>
      <c r="BO166" s="464" t="str">
        <f t="shared" si="44"/>
        <v/>
      </c>
      <c r="BP166" s="504" t="str">
        <f t="shared" si="51"/>
        <v/>
      </c>
      <c r="BQ166" s="510" t="str">
        <f t="shared" si="52"/>
        <v/>
      </c>
      <c r="BR166" s="510" t="str">
        <f>IF(F166="","",IF(OR(分岐管理シート!AK166&lt;1,分岐管理シート!AK166&gt;13),"error",""))</f>
        <v/>
      </c>
      <c r="BS166" s="510" t="str">
        <f>IF(F166="","",IF(VLOOKUP(AJ166,―!$AD$2:$AE$14,2,FALSE)&lt;=VLOOKUP(AK166,―!$AD$2:$AE$14,2,FALSE),"","error"))</f>
        <v/>
      </c>
      <c r="BT166" s="516"/>
      <c r="BU166" s="516"/>
      <c r="BV166" s="516"/>
      <c r="BW166" s="510" t="str">
        <f t="shared" si="45"/>
        <v/>
      </c>
      <c r="BX166" s="510" t="str">
        <f t="shared" si="46"/>
        <v/>
      </c>
      <c r="BY166" s="510" t="str">
        <f t="shared" si="47"/>
        <v/>
      </c>
      <c r="BZ166" s="516" t="str">
        <f t="shared" si="48"/>
        <v/>
      </c>
      <c r="CA166" s="510" t="str">
        <f>分岐管理シート!BB166</f>
        <v/>
      </c>
      <c r="CB166" s="511" t="str">
        <f t="shared" si="53"/>
        <v/>
      </c>
      <c r="CC166" s="517" t="str">
        <f t="shared" si="29"/>
        <v/>
      </c>
    </row>
    <row r="167" spans="1:81">
      <c r="A167" s="7"/>
      <c r="B167" s="16"/>
      <c r="C167" s="47">
        <v>86</v>
      </c>
      <c r="D167" s="64"/>
      <c r="E167" s="64"/>
      <c r="F167" s="64"/>
      <c r="G167" s="93"/>
      <c r="H167" s="93"/>
      <c r="I167" s="115"/>
      <c r="J167" s="115"/>
      <c r="K167" s="115"/>
      <c r="L167" s="115"/>
      <c r="M167" s="147"/>
      <c r="N167" s="161">
        <f t="shared" si="30"/>
        <v>0</v>
      </c>
      <c r="O167" s="167">
        <f t="shared" si="31"/>
        <v>0</v>
      </c>
      <c r="P167" s="179"/>
      <c r="Q167" s="192"/>
      <c r="R167" s="192"/>
      <c r="S167" s="192"/>
      <c r="T167" s="192"/>
      <c r="U167" s="192"/>
      <c r="V167" s="192"/>
      <c r="W167" s="192"/>
      <c r="X167" s="192"/>
      <c r="Y167" s="192"/>
      <c r="Z167" s="192"/>
      <c r="AA167" s="192"/>
      <c r="AB167" s="192"/>
      <c r="AC167" s="192"/>
      <c r="AD167" s="192"/>
      <c r="AE167" s="192"/>
      <c r="AF167" s="147"/>
      <c r="AG167" s="115"/>
      <c r="AH167" s="115"/>
      <c r="AI167" s="93"/>
      <c r="AJ167" s="93"/>
      <c r="AK167" s="307"/>
      <c r="AL167" s="325"/>
      <c r="AM167" s="325"/>
      <c r="AN167" s="147"/>
      <c r="AO167" s="350"/>
      <c r="AP167" s="359"/>
      <c r="AQ167" s="379"/>
      <c r="AR167" s="405"/>
      <c r="AS167" s="405"/>
      <c r="AT167" s="430" t="str">
        <f t="shared" si="32"/>
        <v/>
      </c>
      <c r="AU167" s="437" t="str">
        <f t="shared" si="33"/>
        <v/>
      </c>
      <c r="AV167" s="443" t="str">
        <f t="shared" si="34"/>
        <v/>
      </c>
      <c r="AW167" s="450" t="str">
        <f t="shared" si="28"/>
        <v/>
      </c>
      <c r="AX167" s="450" t="str">
        <f t="shared" si="35"/>
        <v/>
      </c>
      <c r="AY167" s="457" t="str">
        <f t="shared" si="36"/>
        <v/>
      </c>
      <c r="AZ167" s="464" t="str">
        <f t="shared" si="37"/>
        <v/>
      </c>
      <c r="BA167" s="47" t="str">
        <f t="shared" si="38"/>
        <v/>
      </c>
      <c r="BB167" s="47" t="str">
        <f t="shared" si="39"/>
        <v/>
      </c>
      <c r="BC167" s="47" t="str">
        <f t="shared" si="40"/>
        <v/>
      </c>
      <c r="BD167" s="47" t="str">
        <f t="shared" si="49"/>
        <v/>
      </c>
      <c r="BE167" s="486"/>
      <c r="BF167" s="492"/>
      <c r="BG167" s="464" t="str">
        <f t="shared" si="41"/>
        <v/>
      </c>
      <c r="BH167" s="464" t="str">
        <f t="shared" si="50"/>
        <v/>
      </c>
      <c r="BI167" s="464" t="str">
        <f t="shared" si="42"/>
        <v/>
      </c>
      <c r="BJ167" s="492"/>
      <c r="BK167" s="492"/>
      <c r="BL167" s="492"/>
      <c r="BM167" s="492"/>
      <c r="BN167" s="464" t="str">
        <f t="shared" si="43"/>
        <v/>
      </c>
      <c r="BO167" s="464" t="str">
        <f t="shared" si="44"/>
        <v/>
      </c>
      <c r="BP167" s="504" t="str">
        <f t="shared" si="51"/>
        <v/>
      </c>
      <c r="BQ167" s="510" t="str">
        <f t="shared" si="52"/>
        <v/>
      </c>
      <c r="BR167" s="510" t="str">
        <f>IF(F167="","",IF(OR(分岐管理シート!AK167&lt;1,分岐管理シート!AK167&gt;13),"error",""))</f>
        <v/>
      </c>
      <c r="BS167" s="510" t="str">
        <f>IF(F167="","",IF(VLOOKUP(AJ167,―!$AD$2:$AE$14,2,FALSE)&lt;=VLOOKUP(AK167,―!$AD$2:$AE$14,2,FALSE),"","error"))</f>
        <v/>
      </c>
      <c r="BT167" s="516"/>
      <c r="BU167" s="516"/>
      <c r="BV167" s="516"/>
      <c r="BW167" s="510" t="str">
        <f t="shared" si="45"/>
        <v/>
      </c>
      <c r="BX167" s="510" t="str">
        <f t="shared" si="46"/>
        <v/>
      </c>
      <c r="BY167" s="510" t="str">
        <f t="shared" si="47"/>
        <v/>
      </c>
      <c r="BZ167" s="516" t="str">
        <f t="shared" si="48"/>
        <v/>
      </c>
      <c r="CA167" s="510" t="str">
        <f>分岐管理シート!BB167</f>
        <v/>
      </c>
      <c r="CB167" s="511" t="str">
        <f t="shared" si="53"/>
        <v/>
      </c>
      <c r="CC167" s="517" t="str">
        <f t="shared" si="29"/>
        <v/>
      </c>
    </row>
    <row r="168" spans="1:81">
      <c r="A168" s="7"/>
      <c r="B168" s="16"/>
      <c r="C168" s="46">
        <v>87</v>
      </c>
      <c r="D168" s="64"/>
      <c r="E168" s="64"/>
      <c r="F168" s="64"/>
      <c r="G168" s="93"/>
      <c r="H168" s="93"/>
      <c r="I168" s="115"/>
      <c r="J168" s="115"/>
      <c r="K168" s="115"/>
      <c r="L168" s="115"/>
      <c r="M168" s="147"/>
      <c r="N168" s="161">
        <f t="shared" si="30"/>
        <v>0</v>
      </c>
      <c r="O168" s="167">
        <f t="shared" si="31"/>
        <v>0</v>
      </c>
      <c r="P168" s="179"/>
      <c r="Q168" s="192"/>
      <c r="R168" s="192"/>
      <c r="S168" s="192"/>
      <c r="T168" s="192"/>
      <c r="U168" s="192"/>
      <c r="V168" s="192"/>
      <c r="W168" s="192"/>
      <c r="X168" s="192"/>
      <c r="Y168" s="192"/>
      <c r="Z168" s="192"/>
      <c r="AA168" s="192"/>
      <c r="AB168" s="192"/>
      <c r="AC168" s="192"/>
      <c r="AD168" s="192"/>
      <c r="AE168" s="192"/>
      <c r="AF168" s="147"/>
      <c r="AG168" s="115"/>
      <c r="AH168" s="115"/>
      <c r="AI168" s="93"/>
      <c r="AJ168" s="93"/>
      <c r="AK168" s="307"/>
      <c r="AL168" s="325"/>
      <c r="AM168" s="325"/>
      <c r="AN168" s="147"/>
      <c r="AO168" s="350"/>
      <c r="AP168" s="359"/>
      <c r="AQ168" s="379"/>
      <c r="AR168" s="405"/>
      <c r="AS168" s="405"/>
      <c r="AT168" s="430" t="str">
        <f t="shared" si="32"/>
        <v/>
      </c>
      <c r="AU168" s="437" t="str">
        <f t="shared" si="33"/>
        <v/>
      </c>
      <c r="AV168" s="443" t="str">
        <f t="shared" si="34"/>
        <v/>
      </c>
      <c r="AW168" s="450" t="str">
        <f t="shared" si="28"/>
        <v/>
      </c>
      <c r="AX168" s="450" t="str">
        <f t="shared" si="35"/>
        <v/>
      </c>
      <c r="AY168" s="457" t="str">
        <f t="shared" si="36"/>
        <v/>
      </c>
      <c r="AZ168" s="464" t="str">
        <f t="shared" si="37"/>
        <v/>
      </c>
      <c r="BA168" s="47" t="str">
        <f t="shared" si="38"/>
        <v/>
      </c>
      <c r="BB168" s="47" t="str">
        <f t="shared" si="39"/>
        <v/>
      </c>
      <c r="BC168" s="47" t="str">
        <f t="shared" si="40"/>
        <v/>
      </c>
      <c r="BD168" s="47" t="str">
        <f t="shared" si="49"/>
        <v/>
      </c>
      <c r="BE168" s="486"/>
      <c r="BF168" s="492"/>
      <c r="BG168" s="464" t="str">
        <f t="shared" si="41"/>
        <v/>
      </c>
      <c r="BH168" s="464" t="str">
        <f t="shared" si="50"/>
        <v/>
      </c>
      <c r="BI168" s="464" t="str">
        <f t="shared" si="42"/>
        <v/>
      </c>
      <c r="BJ168" s="492"/>
      <c r="BK168" s="492"/>
      <c r="BL168" s="492"/>
      <c r="BM168" s="492"/>
      <c r="BN168" s="464" t="str">
        <f t="shared" si="43"/>
        <v/>
      </c>
      <c r="BO168" s="464" t="str">
        <f t="shared" si="44"/>
        <v/>
      </c>
      <c r="BP168" s="504" t="str">
        <f t="shared" si="51"/>
        <v/>
      </c>
      <c r="BQ168" s="510" t="str">
        <f t="shared" si="52"/>
        <v/>
      </c>
      <c r="BR168" s="510" t="str">
        <f>IF(F168="","",IF(OR(分岐管理シート!AK168&lt;1,分岐管理シート!AK168&gt;13),"error",""))</f>
        <v/>
      </c>
      <c r="BS168" s="510" t="str">
        <f>IF(F168="","",IF(VLOOKUP(AJ168,―!$AD$2:$AE$14,2,FALSE)&lt;=VLOOKUP(AK168,―!$AD$2:$AE$14,2,FALSE),"","error"))</f>
        <v/>
      </c>
      <c r="BT168" s="516"/>
      <c r="BU168" s="516"/>
      <c r="BV168" s="516"/>
      <c r="BW168" s="510" t="str">
        <f t="shared" si="45"/>
        <v/>
      </c>
      <c r="BX168" s="510" t="str">
        <f t="shared" si="46"/>
        <v/>
      </c>
      <c r="BY168" s="510" t="str">
        <f t="shared" si="47"/>
        <v/>
      </c>
      <c r="BZ168" s="516" t="str">
        <f t="shared" si="48"/>
        <v/>
      </c>
      <c r="CA168" s="510" t="str">
        <f>分岐管理シート!BB168</f>
        <v/>
      </c>
      <c r="CB168" s="511" t="str">
        <f t="shared" si="53"/>
        <v/>
      </c>
      <c r="CC168" s="517" t="str">
        <f t="shared" si="29"/>
        <v/>
      </c>
    </row>
    <row r="169" spans="1:81">
      <c r="A169" s="7"/>
      <c r="B169" s="16"/>
      <c r="C169" s="47">
        <v>88</v>
      </c>
      <c r="D169" s="64"/>
      <c r="E169" s="64"/>
      <c r="F169" s="64"/>
      <c r="G169" s="93"/>
      <c r="H169" s="93"/>
      <c r="I169" s="115"/>
      <c r="J169" s="115"/>
      <c r="K169" s="115"/>
      <c r="L169" s="115"/>
      <c r="M169" s="147"/>
      <c r="N169" s="161">
        <f t="shared" si="30"/>
        <v>0</v>
      </c>
      <c r="O169" s="167">
        <f t="shared" si="31"/>
        <v>0</v>
      </c>
      <c r="P169" s="179"/>
      <c r="Q169" s="192"/>
      <c r="R169" s="192"/>
      <c r="S169" s="192"/>
      <c r="T169" s="192"/>
      <c r="U169" s="192"/>
      <c r="V169" s="192"/>
      <c r="W169" s="192"/>
      <c r="X169" s="192"/>
      <c r="Y169" s="192"/>
      <c r="Z169" s="192"/>
      <c r="AA169" s="192"/>
      <c r="AB169" s="192"/>
      <c r="AC169" s="192"/>
      <c r="AD169" s="192"/>
      <c r="AE169" s="192"/>
      <c r="AF169" s="147"/>
      <c r="AG169" s="115"/>
      <c r="AH169" s="115"/>
      <c r="AI169" s="93"/>
      <c r="AJ169" s="93"/>
      <c r="AK169" s="307"/>
      <c r="AL169" s="325"/>
      <c r="AM169" s="325"/>
      <c r="AN169" s="147"/>
      <c r="AO169" s="350"/>
      <c r="AP169" s="359"/>
      <c r="AQ169" s="379"/>
      <c r="AR169" s="405"/>
      <c r="AS169" s="405"/>
      <c r="AT169" s="430" t="str">
        <f t="shared" si="32"/>
        <v/>
      </c>
      <c r="AU169" s="437" t="str">
        <f t="shared" si="33"/>
        <v/>
      </c>
      <c r="AV169" s="443" t="str">
        <f t="shared" si="34"/>
        <v/>
      </c>
      <c r="AW169" s="450" t="str">
        <f t="shared" si="28"/>
        <v/>
      </c>
      <c r="AX169" s="450" t="str">
        <f t="shared" si="35"/>
        <v/>
      </c>
      <c r="AY169" s="457" t="str">
        <f t="shared" si="36"/>
        <v/>
      </c>
      <c r="AZ169" s="464" t="str">
        <f t="shared" si="37"/>
        <v/>
      </c>
      <c r="BA169" s="47" t="str">
        <f t="shared" si="38"/>
        <v/>
      </c>
      <c r="BB169" s="47" t="str">
        <f t="shared" si="39"/>
        <v/>
      </c>
      <c r="BC169" s="47" t="str">
        <f t="shared" si="40"/>
        <v/>
      </c>
      <c r="BD169" s="47" t="str">
        <f t="shared" si="49"/>
        <v/>
      </c>
      <c r="BE169" s="486"/>
      <c r="BF169" s="492"/>
      <c r="BG169" s="464" t="str">
        <f t="shared" si="41"/>
        <v/>
      </c>
      <c r="BH169" s="464" t="str">
        <f t="shared" si="50"/>
        <v/>
      </c>
      <c r="BI169" s="464" t="str">
        <f t="shared" si="42"/>
        <v/>
      </c>
      <c r="BJ169" s="492"/>
      <c r="BK169" s="492"/>
      <c r="BL169" s="492"/>
      <c r="BM169" s="492"/>
      <c r="BN169" s="464" t="str">
        <f t="shared" si="43"/>
        <v/>
      </c>
      <c r="BO169" s="464" t="str">
        <f t="shared" si="44"/>
        <v/>
      </c>
      <c r="BP169" s="504" t="str">
        <f t="shared" si="51"/>
        <v/>
      </c>
      <c r="BQ169" s="510" t="str">
        <f t="shared" si="52"/>
        <v/>
      </c>
      <c r="BR169" s="510" t="str">
        <f>IF(F169="","",IF(OR(分岐管理シート!AK169&lt;1,分岐管理シート!AK169&gt;13),"error",""))</f>
        <v/>
      </c>
      <c r="BS169" s="510" t="str">
        <f>IF(F169="","",IF(VLOOKUP(AJ169,―!$AD$2:$AE$14,2,FALSE)&lt;=VLOOKUP(AK169,―!$AD$2:$AE$14,2,FALSE),"","error"))</f>
        <v/>
      </c>
      <c r="BT169" s="516"/>
      <c r="BU169" s="516"/>
      <c r="BV169" s="516"/>
      <c r="BW169" s="510" t="str">
        <f t="shared" si="45"/>
        <v/>
      </c>
      <c r="BX169" s="510" t="str">
        <f t="shared" si="46"/>
        <v/>
      </c>
      <c r="BY169" s="510" t="str">
        <f t="shared" si="47"/>
        <v/>
      </c>
      <c r="BZ169" s="516" t="str">
        <f t="shared" si="48"/>
        <v/>
      </c>
      <c r="CA169" s="510" t="str">
        <f>分岐管理シート!BB169</f>
        <v/>
      </c>
      <c r="CB169" s="511" t="str">
        <f t="shared" si="53"/>
        <v/>
      </c>
      <c r="CC169" s="517" t="str">
        <f t="shared" si="29"/>
        <v/>
      </c>
    </row>
    <row r="170" spans="1:81">
      <c r="A170" s="7"/>
      <c r="B170" s="16"/>
      <c r="C170" s="47">
        <v>89</v>
      </c>
      <c r="D170" s="64"/>
      <c r="E170" s="64"/>
      <c r="F170" s="64"/>
      <c r="G170" s="93"/>
      <c r="H170" s="93"/>
      <c r="I170" s="115"/>
      <c r="J170" s="115"/>
      <c r="K170" s="115"/>
      <c r="L170" s="115"/>
      <c r="M170" s="147"/>
      <c r="N170" s="161">
        <f t="shared" si="30"/>
        <v>0</v>
      </c>
      <c r="O170" s="167">
        <f t="shared" si="31"/>
        <v>0</v>
      </c>
      <c r="P170" s="179"/>
      <c r="Q170" s="192"/>
      <c r="R170" s="192"/>
      <c r="S170" s="192"/>
      <c r="T170" s="192"/>
      <c r="U170" s="192"/>
      <c r="V170" s="192"/>
      <c r="W170" s="192"/>
      <c r="X170" s="192"/>
      <c r="Y170" s="192"/>
      <c r="Z170" s="192"/>
      <c r="AA170" s="192"/>
      <c r="AB170" s="192"/>
      <c r="AC170" s="192"/>
      <c r="AD170" s="192"/>
      <c r="AE170" s="192"/>
      <c r="AF170" s="147"/>
      <c r="AG170" s="115"/>
      <c r="AH170" s="115"/>
      <c r="AI170" s="93"/>
      <c r="AJ170" s="93"/>
      <c r="AK170" s="307"/>
      <c r="AL170" s="325"/>
      <c r="AM170" s="325"/>
      <c r="AN170" s="147"/>
      <c r="AO170" s="350"/>
      <c r="AP170" s="359"/>
      <c r="AQ170" s="379"/>
      <c r="AR170" s="405"/>
      <c r="AS170" s="405"/>
      <c r="AT170" s="430" t="str">
        <f t="shared" si="32"/>
        <v/>
      </c>
      <c r="AU170" s="437" t="str">
        <f t="shared" si="33"/>
        <v/>
      </c>
      <c r="AV170" s="443" t="str">
        <f t="shared" si="34"/>
        <v/>
      </c>
      <c r="AW170" s="450" t="str">
        <f t="shared" si="28"/>
        <v/>
      </c>
      <c r="AX170" s="450" t="str">
        <f t="shared" si="35"/>
        <v/>
      </c>
      <c r="AY170" s="457" t="str">
        <f t="shared" si="36"/>
        <v/>
      </c>
      <c r="AZ170" s="464" t="str">
        <f t="shared" si="37"/>
        <v/>
      </c>
      <c r="BA170" s="47" t="str">
        <f t="shared" si="38"/>
        <v/>
      </c>
      <c r="BB170" s="47" t="str">
        <f t="shared" si="39"/>
        <v/>
      </c>
      <c r="BC170" s="47" t="str">
        <f t="shared" si="40"/>
        <v/>
      </c>
      <c r="BD170" s="47" t="str">
        <f t="shared" si="49"/>
        <v/>
      </c>
      <c r="BE170" s="486"/>
      <c r="BF170" s="492"/>
      <c r="BG170" s="464" t="str">
        <f t="shared" si="41"/>
        <v/>
      </c>
      <c r="BH170" s="464" t="str">
        <f t="shared" si="50"/>
        <v/>
      </c>
      <c r="BI170" s="464" t="str">
        <f t="shared" si="42"/>
        <v/>
      </c>
      <c r="BJ170" s="492"/>
      <c r="BK170" s="492"/>
      <c r="BL170" s="492"/>
      <c r="BM170" s="492"/>
      <c r="BN170" s="464" t="str">
        <f t="shared" si="43"/>
        <v/>
      </c>
      <c r="BO170" s="464" t="str">
        <f t="shared" si="44"/>
        <v/>
      </c>
      <c r="BP170" s="504" t="str">
        <f t="shared" si="51"/>
        <v/>
      </c>
      <c r="BQ170" s="510" t="str">
        <f t="shared" si="52"/>
        <v/>
      </c>
      <c r="BR170" s="510" t="str">
        <f>IF(F170="","",IF(OR(分岐管理シート!AK170&lt;1,分岐管理シート!AK170&gt;13),"error",""))</f>
        <v/>
      </c>
      <c r="BS170" s="510" t="str">
        <f>IF(F170="","",IF(VLOOKUP(AJ170,―!$AD$2:$AE$14,2,FALSE)&lt;=VLOOKUP(AK170,―!$AD$2:$AE$14,2,FALSE),"","error"))</f>
        <v/>
      </c>
      <c r="BT170" s="516"/>
      <c r="BU170" s="516"/>
      <c r="BV170" s="516"/>
      <c r="BW170" s="510" t="str">
        <f t="shared" si="45"/>
        <v/>
      </c>
      <c r="BX170" s="510" t="str">
        <f t="shared" si="46"/>
        <v/>
      </c>
      <c r="BY170" s="510" t="str">
        <f t="shared" si="47"/>
        <v/>
      </c>
      <c r="BZ170" s="516" t="str">
        <f t="shared" si="48"/>
        <v/>
      </c>
      <c r="CA170" s="510" t="str">
        <f>分岐管理シート!BB170</f>
        <v/>
      </c>
      <c r="CB170" s="511" t="str">
        <f t="shared" si="53"/>
        <v/>
      </c>
      <c r="CC170" s="517" t="str">
        <f t="shared" si="29"/>
        <v/>
      </c>
    </row>
    <row r="171" spans="1:81">
      <c r="A171" s="7"/>
      <c r="B171" s="16"/>
      <c r="C171" s="46">
        <v>90</v>
      </c>
      <c r="D171" s="64"/>
      <c r="E171" s="64"/>
      <c r="F171" s="64"/>
      <c r="G171" s="93"/>
      <c r="H171" s="93"/>
      <c r="I171" s="115"/>
      <c r="J171" s="115"/>
      <c r="K171" s="115"/>
      <c r="L171" s="115"/>
      <c r="M171" s="147"/>
      <c r="N171" s="161">
        <f t="shared" si="30"/>
        <v>0</v>
      </c>
      <c r="O171" s="167">
        <f t="shared" si="31"/>
        <v>0</v>
      </c>
      <c r="P171" s="179"/>
      <c r="Q171" s="192"/>
      <c r="R171" s="192"/>
      <c r="S171" s="192"/>
      <c r="T171" s="192"/>
      <c r="U171" s="192"/>
      <c r="V171" s="192"/>
      <c r="W171" s="192"/>
      <c r="X171" s="192"/>
      <c r="Y171" s="192"/>
      <c r="Z171" s="192"/>
      <c r="AA171" s="192"/>
      <c r="AB171" s="192"/>
      <c r="AC171" s="192"/>
      <c r="AD171" s="192"/>
      <c r="AE171" s="192"/>
      <c r="AF171" s="147"/>
      <c r="AG171" s="115"/>
      <c r="AH171" s="115"/>
      <c r="AI171" s="93"/>
      <c r="AJ171" s="93"/>
      <c r="AK171" s="307"/>
      <c r="AL171" s="325"/>
      <c r="AM171" s="325"/>
      <c r="AN171" s="147"/>
      <c r="AO171" s="350"/>
      <c r="AP171" s="359"/>
      <c r="AQ171" s="379"/>
      <c r="AR171" s="405"/>
      <c r="AS171" s="405"/>
      <c r="AT171" s="430" t="str">
        <f t="shared" si="32"/>
        <v/>
      </c>
      <c r="AU171" s="437" t="str">
        <f t="shared" si="33"/>
        <v/>
      </c>
      <c r="AV171" s="443" t="str">
        <f t="shared" si="34"/>
        <v/>
      </c>
      <c r="AW171" s="450" t="str">
        <f t="shared" si="28"/>
        <v/>
      </c>
      <c r="AX171" s="450" t="str">
        <f t="shared" si="35"/>
        <v/>
      </c>
      <c r="AY171" s="457" t="str">
        <f t="shared" si="36"/>
        <v/>
      </c>
      <c r="AZ171" s="464" t="str">
        <f t="shared" si="37"/>
        <v/>
      </c>
      <c r="BA171" s="47" t="str">
        <f t="shared" si="38"/>
        <v/>
      </c>
      <c r="BB171" s="47" t="str">
        <f t="shared" si="39"/>
        <v/>
      </c>
      <c r="BC171" s="47" t="str">
        <f t="shared" si="40"/>
        <v/>
      </c>
      <c r="BD171" s="47" t="str">
        <f t="shared" si="49"/>
        <v/>
      </c>
      <c r="BE171" s="486"/>
      <c r="BF171" s="492"/>
      <c r="BG171" s="464" t="str">
        <f t="shared" si="41"/>
        <v/>
      </c>
      <c r="BH171" s="464" t="str">
        <f t="shared" si="50"/>
        <v/>
      </c>
      <c r="BI171" s="464" t="str">
        <f t="shared" si="42"/>
        <v/>
      </c>
      <c r="BJ171" s="492"/>
      <c r="BK171" s="492"/>
      <c r="BL171" s="492"/>
      <c r="BM171" s="492"/>
      <c r="BN171" s="464" t="str">
        <f t="shared" si="43"/>
        <v/>
      </c>
      <c r="BO171" s="464" t="str">
        <f t="shared" si="44"/>
        <v/>
      </c>
      <c r="BP171" s="504" t="str">
        <f t="shared" si="51"/>
        <v/>
      </c>
      <c r="BQ171" s="510" t="str">
        <f t="shared" si="52"/>
        <v/>
      </c>
      <c r="BR171" s="510" t="str">
        <f>IF(F171="","",IF(OR(分岐管理シート!AK171&lt;1,分岐管理シート!AK171&gt;13),"error",""))</f>
        <v/>
      </c>
      <c r="BS171" s="510" t="str">
        <f>IF(F171="","",IF(VLOOKUP(AJ171,―!$AD$2:$AE$14,2,FALSE)&lt;=VLOOKUP(AK171,―!$AD$2:$AE$14,2,FALSE),"","error"))</f>
        <v/>
      </c>
      <c r="BT171" s="516"/>
      <c r="BU171" s="516"/>
      <c r="BV171" s="516"/>
      <c r="BW171" s="510" t="str">
        <f t="shared" si="45"/>
        <v/>
      </c>
      <c r="BX171" s="510" t="str">
        <f t="shared" si="46"/>
        <v/>
      </c>
      <c r="BY171" s="510" t="str">
        <f t="shared" si="47"/>
        <v/>
      </c>
      <c r="BZ171" s="516" t="str">
        <f t="shared" si="48"/>
        <v/>
      </c>
      <c r="CA171" s="510" t="str">
        <f>分岐管理シート!BB171</f>
        <v/>
      </c>
      <c r="CB171" s="511" t="str">
        <f t="shared" si="53"/>
        <v/>
      </c>
      <c r="CC171" s="517" t="str">
        <f t="shared" si="29"/>
        <v/>
      </c>
    </row>
    <row r="172" spans="1:81">
      <c r="A172" s="7"/>
      <c r="B172" s="16"/>
      <c r="C172" s="47">
        <v>91</v>
      </c>
      <c r="D172" s="64"/>
      <c r="E172" s="64"/>
      <c r="F172" s="64"/>
      <c r="G172" s="93"/>
      <c r="H172" s="93"/>
      <c r="I172" s="115"/>
      <c r="J172" s="115"/>
      <c r="K172" s="115"/>
      <c r="L172" s="115"/>
      <c r="M172" s="147"/>
      <c r="N172" s="161">
        <f t="shared" si="30"/>
        <v>0</v>
      </c>
      <c r="O172" s="167">
        <f t="shared" si="31"/>
        <v>0</v>
      </c>
      <c r="P172" s="179"/>
      <c r="Q172" s="192"/>
      <c r="R172" s="192"/>
      <c r="S172" s="192"/>
      <c r="T172" s="192"/>
      <c r="U172" s="192"/>
      <c r="V172" s="192"/>
      <c r="W172" s="192"/>
      <c r="X172" s="192"/>
      <c r="Y172" s="192"/>
      <c r="Z172" s="192"/>
      <c r="AA172" s="192"/>
      <c r="AB172" s="192"/>
      <c r="AC172" s="192"/>
      <c r="AD172" s="192"/>
      <c r="AE172" s="192"/>
      <c r="AF172" s="147"/>
      <c r="AG172" s="115"/>
      <c r="AH172" s="115"/>
      <c r="AI172" s="93"/>
      <c r="AJ172" s="93"/>
      <c r="AK172" s="307"/>
      <c r="AL172" s="325"/>
      <c r="AM172" s="325"/>
      <c r="AN172" s="147"/>
      <c r="AO172" s="350"/>
      <c r="AP172" s="359"/>
      <c r="AQ172" s="379"/>
      <c r="AR172" s="405"/>
      <c r="AS172" s="405"/>
      <c r="AT172" s="430" t="str">
        <f t="shared" si="32"/>
        <v/>
      </c>
      <c r="AU172" s="437" t="str">
        <f t="shared" si="33"/>
        <v/>
      </c>
      <c r="AV172" s="443" t="str">
        <f t="shared" si="34"/>
        <v/>
      </c>
      <c r="AW172" s="450" t="str">
        <f t="shared" si="28"/>
        <v/>
      </c>
      <c r="AX172" s="450" t="str">
        <f t="shared" si="35"/>
        <v/>
      </c>
      <c r="AY172" s="457" t="str">
        <f t="shared" si="36"/>
        <v/>
      </c>
      <c r="AZ172" s="464" t="str">
        <f t="shared" si="37"/>
        <v/>
      </c>
      <c r="BA172" s="47" t="str">
        <f t="shared" si="38"/>
        <v/>
      </c>
      <c r="BB172" s="47" t="str">
        <f t="shared" si="39"/>
        <v/>
      </c>
      <c r="BC172" s="47" t="str">
        <f t="shared" si="40"/>
        <v/>
      </c>
      <c r="BD172" s="47" t="str">
        <f t="shared" si="49"/>
        <v/>
      </c>
      <c r="BE172" s="486"/>
      <c r="BF172" s="492"/>
      <c r="BG172" s="464" t="str">
        <f t="shared" si="41"/>
        <v/>
      </c>
      <c r="BH172" s="464" t="str">
        <f t="shared" si="50"/>
        <v/>
      </c>
      <c r="BI172" s="464" t="str">
        <f t="shared" si="42"/>
        <v/>
      </c>
      <c r="BJ172" s="492"/>
      <c r="BK172" s="492"/>
      <c r="BL172" s="492"/>
      <c r="BM172" s="492"/>
      <c r="BN172" s="464" t="str">
        <f t="shared" si="43"/>
        <v/>
      </c>
      <c r="BO172" s="464" t="str">
        <f t="shared" si="44"/>
        <v/>
      </c>
      <c r="BP172" s="504" t="str">
        <f t="shared" si="51"/>
        <v/>
      </c>
      <c r="BQ172" s="510" t="str">
        <f t="shared" si="52"/>
        <v/>
      </c>
      <c r="BR172" s="510" t="str">
        <f>IF(F172="","",IF(OR(分岐管理シート!AK172&lt;1,分岐管理シート!AK172&gt;13),"error",""))</f>
        <v/>
      </c>
      <c r="BS172" s="510" t="str">
        <f>IF(F172="","",IF(VLOOKUP(AJ172,―!$AD$2:$AE$14,2,FALSE)&lt;=VLOOKUP(AK172,―!$AD$2:$AE$14,2,FALSE),"","error"))</f>
        <v/>
      </c>
      <c r="BT172" s="516"/>
      <c r="BU172" s="516"/>
      <c r="BV172" s="516"/>
      <c r="BW172" s="510" t="str">
        <f t="shared" si="45"/>
        <v/>
      </c>
      <c r="BX172" s="510" t="str">
        <f t="shared" si="46"/>
        <v/>
      </c>
      <c r="BY172" s="510" t="str">
        <f t="shared" si="47"/>
        <v/>
      </c>
      <c r="BZ172" s="516" t="str">
        <f t="shared" si="48"/>
        <v/>
      </c>
      <c r="CA172" s="510" t="str">
        <f>分岐管理シート!BB172</f>
        <v/>
      </c>
      <c r="CB172" s="511" t="str">
        <f t="shared" si="53"/>
        <v/>
      </c>
      <c r="CC172" s="517" t="str">
        <f t="shared" si="29"/>
        <v/>
      </c>
    </row>
    <row r="173" spans="1:81">
      <c r="A173" s="7"/>
      <c r="B173" s="16"/>
      <c r="C173" s="47">
        <v>92</v>
      </c>
      <c r="D173" s="64"/>
      <c r="E173" s="64"/>
      <c r="F173" s="64"/>
      <c r="G173" s="93"/>
      <c r="H173" s="93"/>
      <c r="I173" s="115"/>
      <c r="J173" s="115"/>
      <c r="K173" s="115"/>
      <c r="L173" s="115"/>
      <c r="M173" s="147"/>
      <c r="N173" s="161">
        <f t="shared" si="30"/>
        <v>0</v>
      </c>
      <c r="O173" s="167">
        <f t="shared" si="31"/>
        <v>0</v>
      </c>
      <c r="P173" s="179"/>
      <c r="Q173" s="192"/>
      <c r="R173" s="192"/>
      <c r="S173" s="192"/>
      <c r="T173" s="192"/>
      <c r="U173" s="192"/>
      <c r="V173" s="192"/>
      <c r="W173" s="192"/>
      <c r="X173" s="192"/>
      <c r="Y173" s="192"/>
      <c r="Z173" s="192"/>
      <c r="AA173" s="192"/>
      <c r="AB173" s="192"/>
      <c r="AC173" s="192"/>
      <c r="AD173" s="192"/>
      <c r="AE173" s="192"/>
      <c r="AF173" s="147"/>
      <c r="AG173" s="115"/>
      <c r="AH173" s="115"/>
      <c r="AI173" s="93"/>
      <c r="AJ173" s="93"/>
      <c r="AK173" s="307"/>
      <c r="AL173" s="325"/>
      <c r="AM173" s="325"/>
      <c r="AN173" s="147"/>
      <c r="AO173" s="350"/>
      <c r="AP173" s="359"/>
      <c r="AQ173" s="379"/>
      <c r="AR173" s="405"/>
      <c r="AS173" s="405"/>
      <c r="AT173" s="430" t="str">
        <f t="shared" si="32"/>
        <v/>
      </c>
      <c r="AU173" s="437" t="str">
        <f t="shared" si="33"/>
        <v/>
      </c>
      <c r="AV173" s="443" t="str">
        <f t="shared" si="34"/>
        <v/>
      </c>
      <c r="AW173" s="450" t="str">
        <f t="shared" si="28"/>
        <v/>
      </c>
      <c r="AX173" s="450" t="str">
        <f t="shared" si="35"/>
        <v/>
      </c>
      <c r="AY173" s="457" t="str">
        <f t="shared" si="36"/>
        <v/>
      </c>
      <c r="AZ173" s="464" t="str">
        <f t="shared" si="37"/>
        <v/>
      </c>
      <c r="BA173" s="47" t="str">
        <f t="shared" si="38"/>
        <v/>
      </c>
      <c r="BB173" s="47" t="str">
        <f t="shared" si="39"/>
        <v/>
      </c>
      <c r="BC173" s="47" t="str">
        <f t="shared" si="40"/>
        <v/>
      </c>
      <c r="BD173" s="47" t="str">
        <f t="shared" si="49"/>
        <v/>
      </c>
      <c r="BE173" s="486"/>
      <c r="BF173" s="492"/>
      <c r="BG173" s="464" t="str">
        <f t="shared" si="41"/>
        <v/>
      </c>
      <c r="BH173" s="464" t="str">
        <f t="shared" si="50"/>
        <v/>
      </c>
      <c r="BI173" s="464" t="str">
        <f t="shared" si="42"/>
        <v/>
      </c>
      <c r="BJ173" s="492"/>
      <c r="BK173" s="492"/>
      <c r="BL173" s="492"/>
      <c r="BM173" s="492"/>
      <c r="BN173" s="464" t="str">
        <f t="shared" si="43"/>
        <v/>
      </c>
      <c r="BO173" s="464" t="str">
        <f t="shared" si="44"/>
        <v/>
      </c>
      <c r="BP173" s="504" t="str">
        <f t="shared" si="51"/>
        <v/>
      </c>
      <c r="BQ173" s="510" t="str">
        <f t="shared" si="52"/>
        <v/>
      </c>
      <c r="BR173" s="510" t="str">
        <f>IF(F173="","",IF(OR(分岐管理シート!AK173&lt;1,分岐管理シート!AK173&gt;13),"error",""))</f>
        <v/>
      </c>
      <c r="BS173" s="510" t="str">
        <f>IF(F173="","",IF(VLOOKUP(AJ173,―!$AD$2:$AE$14,2,FALSE)&lt;=VLOOKUP(AK173,―!$AD$2:$AE$14,2,FALSE),"","error"))</f>
        <v/>
      </c>
      <c r="BT173" s="516"/>
      <c r="BU173" s="516"/>
      <c r="BV173" s="516"/>
      <c r="BW173" s="510" t="str">
        <f t="shared" si="45"/>
        <v/>
      </c>
      <c r="BX173" s="510" t="str">
        <f t="shared" si="46"/>
        <v/>
      </c>
      <c r="BY173" s="510" t="str">
        <f t="shared" si="47"/>
        <v/>
      </c>
      <c r="BZ173" s="516" t="str">
        <f t="shared" si="48"/>
        <v/>
      </c>
      <c r="CA173" s="510" t="str">
        <f>分岐管理シート!BB173</f>
        <v/>
      </c>
      <c r="CB173" s="511" t="str">
        <f t="shared" si="53"/>
        <v/>
      </c>
      <c r="CC173" s="517" t="str">
        <f t="shared" si="29"/>
        <v/>
      </c>
    </row>
    <row r="174" spans="1:81">
      <c r="A174" s="7"/>
      <c r="B174" s="16"/>
      <c r="C174" s="46">
        <v>93</v>
      </c>
      <c r="D174" s="64"/>
      <c r="E174" s="64"/>
      <c r="F174" s="64"/>
      <c r="G174" s="93"/>
      <c r="H174" s="93"/>
      <c r="I174" s="115"/>
      <c r="J174" s="115"/>
      <c r="K174" s="115"/>
      <c r="L174" s="115"/>
      <c r="M174" s="147"/>
      <c r="N174" s="161">
        <f t="shared" si="30"/>
        <v>0</v>
      </c>
      <c r="O174" s="167">
        <f t="shared" si="31"/>
        <v>0</v>
      </c>
      <c r="P174" s="179"/>
      <c r="Q174" s="192"/>
      <c r="R174" s="192"/>
      <c r="S174" s="192"/>
      <c r="T174" s="192"/>
      <c r="U174" s="192"/>
      <c r="V174" s="192"/>
      <c r="W174" s="192"/>
      <c r="X174" s="192"/>
      <c r="Y174" s="192"/>
      <c r="Z174" s="192"/>
      <c r="AA174" s="192"/>
      <c r="AB174" s="192"/>
      <c r="AC174" s="192"/>
      <c r="AD174" s="192"/>
      <c r="AE174" s="192"/>
      <c r="AF174" s="147"/>
      <c r="AG174" s="115"/>
      <c r="AH174" s="115"/>
      <c r="AI174" s="93"/>
      <c r="AJ174" s="93"/>
      <c r="AK174" s="307"/>
      <c r="AL174" s="325"/>
      <c r="AM174" s="325"/>
      <c r="AN174" s="147"/>
      <c r="AO174" s="350"/>
      <c r="AP174" s="359"/>
      <c r="AQ174" s="379"/>
      <c r="AR174" s="405"/>
      <c r="AS174" s="405"/>
      <c r="AT174" s="430" t="str">
        <f t="shared" si="32"/>
        <v/>
      </c>
      <c r="AU174" s="437" t="str">
        <f t="shared" si="33"/>
        <v/>
      </c>
      <c r="AV174" s="443" t="str">
        <f t="shared" si="34"/>
        <v/>
      </c>
      <c r="AW174" s="450" t="str">
        <f t="shared" si="28"/>
        <v/>
      </c>
      <c r="AX174" s="450" t="str">
        <f t="shared" si="35"/>
        <v/>
      </c>
      <c r="AY174" s="457" t="str">
        <f t="shared" si="36"/>
        <v/>
      </c>
      <c r="AZ174" s="464" t="str">
        <f t="shared" si="37"/>
        <v/>
      </c>
      <c r="BA174" s="47" t="str">
        <f t="shared" si="38"/>
        <v/>
      </c>
      <c r="BB174" s="47" t="str">
        <f t="shared" si="39"/>
        <v/>
      </c>
      <c r="BC174" s="47" t="str">
        <f t="shared" si="40"/>
        <v/>
      </c>
      <c r="BD174" s="47" t="str">
        <f t="shared" si="49"/>
        <v/>
      </c>
      <c r="BE174" s="486"/>
      <c r="BF174" s="492"/>
      <c r="BG174" s="464" t="str">
        <f t="shared" si="41"/>
        <v/>
      </c>
      <c r="BH174" s="464" t="str">
        <f t="shared" si="50"/>
        <v/>
      </c>
      <c r="BI174" s="464" t="str">
        <f t="shared" si="42"/>
        <v/>
      </c>
      <c r="BJ174" s="492"/>
      <c r="BK174" s="492"/>
      <c r="BL174" s="492"/>
      <c r="BM174" s="492"/>
      <c r="BN174" s="464" t="str">
        <f t="shared" si="43"/>
        <v/>
      </c>
      <c r="BO174" s="464" t="str">
        <f t="shared" si="44"/>
        <v/>
      </c>
      <c r="BP174" s="504" t="str">
        <f t="shared" si="51"/>
        <v/>
      </c>
      <c r="BQ174" s="510" t="str">
        <f t="shared" si="52"/>
        <v/>
      </c>
      <c r="BR174" s="510" t="str">
        <f>IF(F174="","",IF(OR(分岐管理シート!AK174&lt;1,分岐管理シート!AK174&gt;13),"error",""))</f>
        <v/>
      </c>
      <c r="BS174" s="510" t="str">
        <f>IF(F174="","",IF(VLOOKUP(AJ174,―!$AD$2:$AE$14,2,FALSE)&lt;=VLOOKUP(AK174,―!$AD$2:$AE$14,2,FALSE),"","error"))</f>
        <v/>
      </c>
      <c r="BT174" s="516"/>
      <c r="BU174" s="516"/>
      <c r="BV174" s="516"/>
      <c r="BW174" s="510" t="str">
        <f t="shared" si="45"/>
        <v/>
      </c>
      <c r="BX174" s="510" t="str">
        <f t="shared" si="46"/>
        <v/>
      </c>
      <c r="BY174" s="510" t="str">
        <f t="shared" si="47"/>
        <v/>
      </c>
      <c r="BZ174" s="516" t="str">
        <f t="shared" si="48"/>
        <v/>
      </c>
      <c r="CA174" s="510" t="str">
        <f>分岐管理シート!BB174</f>
        <v/>
      </c>
      <c r="CB174" s="511" t="str">
        <f t="shared" si="53"/>
        <v/>
      </c>
      <c r="CC174" s="517" t="str">
        <f t="shared" si="29"/>
        <v/>
      </c>
    </row>
    <row r="175" spans="1:81">
      <c r="A175" s="7"/>
      <c r="B175" s="16"/>
      <c r="C175" s="47">
        <v>94</v>
      </c>
      <c r="D175" s="64"/>
      <c r="E175" s="64"/>
      <c r="F175" s="64"/>
      <c r="G175" s="93"/>
      <c r="H175" s="93"/>
      <c r="I175" s="115"/>
      <c r="J175" s="115"/>
      <c r="K175" s="115"/>
      <c r="L175" s="115"/>
      <c r="M175" s="147"/>
      <c r="N175" s="161">
        <f t="shared" si="30"/>
        <v>0</v>
      </c>
      <c r="O175" s="167">
        <f t="shared" si="31"/>
        <v>0</v>
      </c>
      <c r="P175" s="179"/>
      <c r="Q175" s="192"/>
      <c r="R175" s="192"/>
      <c r="S175" s="192"/>
      <c r="T175" s="192"/>
      <c r="U175" s="192"/>
      <c r="V175" s="192"/>
      <c r="W175" s="192"/>
      <c r="X175" s="192"/>
      <c r="Y175" s="192"/>
      <c r="Z175" s="192"/>
      <c r="AA175" s="192"/>
      <c r="AB175" s="192"/>
      <c r="AC175" s="192"/>
      <c r="AD175" s="192"/>
      <c r="AE175" s="192"/>
      <c r="AF175" s="147"/>
      <c r="AG175" s="115"/>
      <c r="AH175" s="115"/>
      <c r="AI175" s="93"/>
      <c r="AJ175" s="93"/>
      <c r="AK175" s="307"/>
      <c r="AL175" s="325"/>
      <c r="AM175" s="325"/>
      <c r="AN175" s="147"/>
      <c r="AO175" s="350"/>
      <c r="AP175" s="359"/>
      <c r="AQ175" s="379"/>
      <c r="AR175" s="405"/>
      <c r="AS175" s="405"/>
      <c r="AT175" s="430" t="str">
        <f t="shared" si="32"/>
        <v/>
      </c>
      <c r="AU175" s="437" t="str">
        <f t="shared" si="33"/>
        <v/>
      </c>
      <c r="AV175" s="443" t="str">
        <f t="shared" si="34"/>
        <v/>
      </c>
      <c r="AW175" s="450" t="str">
        <f t="shared" si="28"/>
        <v/>
      </c>
      <c r="AX175" s="450" t="str">
        <f t="shared" si="35"/>
        <v/>
      </c>
      <c r="AY175" s="457" t="str">
        <f t="shared" si="36"/>
        <v/>
      </c>
      <c r="AZ175" s="464" t="str">
        <f t="shared" si="37"/>
        <v/>
      </c>
      <c r="BA175" s="47" t="str">
        <f t="shared" si="38"/>
        <v/>
      </c>
      <c r="BB175" s="47" t="str">
        <f t="shared" si="39"/>
        <v/>
      </c>
      <c r="BC175" s="47" t="str">
        <f t="shared" si="40"/>
        <v/>
      </c>
      <c r="BD175" s="47" t="str">
        <f t="shared" si="49"/>
        <v/>
      </c>
      <c r="BE175" s="486"/>
      <c r="BF175" s="492"/>
      <c r="BG175" s="464" t="str">
        <f t="shared" si="41"/>
        <v/>
      </c>
      <c r="BH175" s="464" t="str">
        <f t="shared" si="50"/>
        <v/>
      </c>
      <c r="BI175" s="464" t="str">
        <f t="shared" si="42"/>
        <v/>
      </c>
      <c r="BJ175" s="492"/>
      <c r="BK175" s="492"/>
      <c r="BL175" s="492"/>
      <c r="BM175" s="492"/>
      <c r="BN175" s="464" t="str">
        <f t="shared" si="43"/>
        <v/>
      </c>
      <c r="BO175" s="464" t="str">
        <f t="shared" si="44"/>
        <v/>
      </c>
      <c r="BP175" s="504" t="str">
        <f t="shared" si="51"/>
        <v/>
      </c>
      <c r="BQ175" s="510" t="str">
        <f t="shared" si="52"/>
        <v/>
      </c>
      <c r="BR175" s="510" t="str">
        <f>IF(F175="","",IF(OR(分岐管理シート!AK175&lt;1,分岐管理シート!AK175&gt;13),"error",""))</f>
        <v/>
      </c>
      <c r="BS175" s="510" t="str">
        <f>IF(F175="","",IF(VLOOKUP(AJ175,―!$AD$2:$AE$14,2,FALSE)&lt;=VLOOKUP(AK175,―!$AD$2:$AE$14,2,FALSE),"","error"))</f>
        <v/>
      </c>
      <c r="BT175" s="516"/>
      <c r="BU175" s="516"/>
      <c r="BV175" s="516"/>
      <c r="BW175" s="510" t="str">
        <f t="shared" si="45"/>
        <v/>
      </c>
      <c r="BX175" s="510" t="str">
        <f t="shared" si="46"/>
        <v/>
      </c>
      <c r="BY175" s="510" t="str">
        <f t="shared" si="47"/>
        <v/>
      </c>
      <c r="BZ175" s="516" t="str">
        <f t="shared" si="48"/>
        <v/>
      </c>
      <c r="CA175" s="510" t="str">
        <f>分岐管理シート!BB175</f>
        <v/>
      </c>
      <c r="CB175" s="511" t="str">
        <f t="shared" si="53"/>
        <v/>
      </c>
      <c r="CC175" s="517" t="str">
        <f t="shared" si="29"/>
        <v/>
      </c>
    </row>
    <row r="176" spans="1:81">
      <c r="A176" s="7"/>
      <c r="B176" s="16"/>
      <c r="C176" s="47">
        <v>95</v>
      </c>
      <c r="D176" s="64"/>
      <c r="E176" s="64"/>
      <c r="F176" s="64"/>
      <c r="G176" s="93"/>
      <c r="H176" s="93"/>
      <c r="I176" s="115"/>
      <c r="J176" s="115"/>
      <c r="K176" s="115"/>
      <c r="L176" s="115"/>
      <c r="M176" s="147"/>
      <c r="N176" s="161">
        <f t="shared" si="30"/>
        <v>0</v>
      </c>
      <c r="O176" s="167">
        <f t="shared" si="31"/>
        <v>0</v>
      </c>
      <c r="P176" s="179"/>
      <c r="Q176" s="192"/>
      <c r="R176" s="192"/>
      <c r="S176" s="192"/>
      <c r="T176" s="192"/>
      <c r="U176" s="192"/>
      <c r="V176" s="192"/>
      <c r="W176" s="192"/>
      <c r="X176" s="192"/>
      <c r="Y176" s="192"/>
      <c r="Z176" s="192"/>
      <c r="AA176" s="192"/>
      <c r="AB176" s="192"/>
      <c r="AC176" s="192"/>
      <c r="AD176" s="192"/>
      <c r="AE176" s="192"/>
      <c r="AF176" s="147"/>
      <c r="AG176" s="115"/>
      <c r="AH176" s="115"/>
      <c r="AI176" s="93"/>
      <c r="AJ176" s="93"/>
      <c r="AK176" s="307"/>
      <c r="AL176" s="325"/>
      <c r="AM176" s="325"/>
      <c r="AN176" s="147"/>
      <c r="AO176" s="350"/>
      <c r="AP176" s="359"/>
      <c r="AQ176" s="379"/>
      <c r="AR176" s="405"/>
      <c r="AS176" s="405"/>
      <c r="AT176" s="430" t="str">
        <f t="shared" si="32"/>
        <v/>
      </c>
      <c r="AU176" s="437" t="str">
        <f t="shared" si="33"/>
        <v/>
      </c>
      <c r="AV176" s="443" t="str">
        <f t="shared" si="34"/>
        <v/>
      </c>
      <c r="AW176" s="450" t="str">
        <f t="shared" si="28"/>
        <v/>
      </c>
      <c r="AX176" s="450" t="str">
        <f t="shared" si="35"/>
        <v/>
      </c>
      <c r="AY176" s="457" t="str">
        <f t="shared" si="36"/>
        <v/>
      </c>
      <c r="AZ176" s="464" t="str">
        <f t="shared" si="37"/>
        <v/>
      </c>
      <c r="BA176" s="47" t="str">
        <f t="shared" si="38"/>
        <v/>
      </c>
      <c r="BB176" s="47" t="str">
        <f t="shared" si="39"/>
        <v/>
      </c>
      <c r="BC176" s="47" t="str">
        <f t="shared" si="40"/>
        <v/>
      </c>
      <c r="BD176" s="47" t="str">
        <f t="shared" si="49"/>
        <v/>
      </c>
      <c r="BE176" s="486"/>
      <c r="BF176" s="492"/>
      <c r="BG176" s="464" t="str">
        <f t="shared" si="41"/>
        <v/>
      </c>
      <c r="BH176" s="464" t="str">
        <f t="shared" si="50"/>
        <v/>
      </c>
      <c r="BI176" s="464" t="str">
        <f t="shared" si="42"/>
        <v/>
      </c>
      <c r="BJ176" s="492"/>
      <c r="BK176" s="492"/>
      <c r="BL176" s="492"/>
      <c r="BM176" s="492"/>
      <c r="BN176" s="464" t="str">
        <f t="shared" si="43"/>
        <v/>
      </c>
      <c r="BO176" s="464" t="str">
        <f t="shared" si="44"/>
        <v/>
      </c>
      <c r="BP176" s="504" t="str">
        <f t="shared" si="51"/>
        <v/>
      </c>
      <c r="BQ176" s="510" t="str">
        <f t="shared" si="52"/>
        <v/>
      </c>
      <c r="BR176" s="510" t="str">
        <f>IF(F176="","",IF(OR(分岐管理シート!AK176&lt;1,分岐管理シート!AK176&gt;13),"error",""))</f>
        <v/>
      </c>
      <c r="BS176" s="510" t="str">
        <f>IF(F176="","",IF(VLOOKUP(AJ176,―!$AD$2:$AE$14,2,FALSE)&lt;=VLOOKUP(AK176,―!$AD$2:$AE$14,2,FALSE),"","error"))</f>
        <v/>
      </c>
      <c r="BT176" s="516"/>
      <c r="BU176" s="516"/>
      <c r="BV176" s="516"/>
      <c r="BW176" s="510" t="str">
        <f t="shared" si="45"/>
        <v/>
      </c>
      <c r="BX176" s="510" t="str">
        <f t="shared" si="46"/>
        <v/>
      </c>
      <c r="BY176" s="510" t="str">
        <f t="shared" si="47"/>
        <v/>
      </c>
      <c r="BZ176" s="516" t="str">
        <f t="shared" si="48"/>
        <v/>
      </c>
      <c r="CA176" s="510" t="str">
        <f>分岐管理シート!BB176</f>
        <v/>
      </c>
      <c r="CB176" s="511" t="str">
        <f t="shared" si="53"/>
        <v/>
      </c>
      <c r="CC176" s="517" t="str">
        <f t="shared" si="29"/>
        <v/>
      </c>
    </row>
    <row r="177" spans="1:81">
      <c r="A177" s="7"/>
      <c r="B177" s="16"/>
      <c r="C177" s="46">
        <v>96</v>
      </c>
      <c r="D177" s="64"/>
      <c r="E177" s="64"/>
      <c r="F177" s="64"/>
      <c r="G177" s="93"/>
      <c r="H177" s="93"/>
      <c r="I177" s="115"/>
      <c r="J177" s="115"/>
      <c r="K177" s="115"/>
      <c r="L177" s="115"/>
      <c r="M177" s="147"/>
      <c r="N177" s="161">
        <f t="shared" si="30"/>
        <v>0</v>
      </c>
      <c r="O177" s="167">
        <f t="shared" si="31"/>
        <v>0</v>
      </c>
      <c r="P177" s="179"/>
      <c r="Q177" s="192"/>
      <c r="R177" s="192"/>
      <c r="S177" s="192"/>
      <c r="T177" s="192"/>
      <c r="U177" s="192"/>
      <c r="V177" s="192"/>
      <c r="W177" s="192"/>
      <c r="X177" s="192"/>
      <c r="Y177" s="192"/>
      <c r="Z177" s="192"/>
      <c r="AA177" s="192"/>
      <c r="AB177" s="192"/>
      <c r="AC177" s="192"/>
      <c r="AD177" s="192"/>
      <c r="AE177" s="192"/>
      <c r="AF177" s="147"/>
      <c r="AG177" s="115"/>
      <c r="AH177" s="115"/>
      <c r="AI177" s="93"/>
      <c r="AJ177" s="93"/>
      <c r="AK177" s="307"/>
      <c r="AL177" s="325"/>
      <c r="AM177" s="325"/>
      <c r="AN177" s="147"/>
      <c r="AO177" s="350"/>
      <c r="AP177" s="359"/>
      <c r="AQ177" s="379"/>
      <c r="AR177" s="405"/>
      <c r="AS177" s="405"/>
      <c r="AT177" s="430" t="str">
        <f t="shared" si="32"/>
        <v/>
      </c>
      <c r="AU177" s="437" t="str">
        <f t="shared" si="33"/>
        <v/>
      </c>
      <c r="AV177" s="443" t="str">
        <f t="shared" si="34"/>
        <v/>
      </c>
      <c r="AW177" s="450" t="str">
        <f t="shared" si="28"/>
        <v/>
      </c>
      <c r="AX177" s="450" t="str">
        <f t="shared" si="35"/>
        <v/>
      </c>
      <c r="AY177" s="457" t="str">
        <f t="shared" si="36"/>
        <v/>
      </c>
      <c r="AZ177" s="464" t="str">
        <f t="shared" si="37"/>
        <v/>
      </c>
      <c r="BA177" s="47" t="str">
        <f t="shared" si="38"/>
        <v/>
      </c>
      <c r="BB177" s="47" t="str">
        <f t="shared" si="39"/>
        <v/>
      </c>
      <c r="BC177" s="47" t="str">
        <f t="shared" si="40"/>
        <v/>
      </c>
      <c r="BD177" s="47" t="str">
        <f t="shared" si="49"/>
        <v/>
      </c>
      <c r="BE177" s="486"/>
      <c r="BF177" s="492"/>
      <c r="BG177" s="464" t="str">
        <f t="shared" si="41"/>
        <v/>
      </c>
      <c r="BH177" s="464" t="str">
        <f t="shared" si="50"/>
        <v/>
      </c>
      <c r="BI177" s="464" t="str">
        <f t="shared" si="42"/>
        <v/>
      </c>
      <c r="BJ177" s="492"/>
      <c r="BK177" s="492"/>
      <c r="BL177" s="492"/>
      <c r="BM177" s="492"/>
      <c r="BN177" s="464" t="str">
        <f t="shared" si="43"/>
        <v/>
      </c>
      <c r="BO177" s="464" t="str">
        <f t="shared" si="44"/>
        <v/>
      </c>
      <c r="BP177" s="504" t="str">
        <f t="shared" si="51"/>
        <v/>
      </c>
      <c r="BQ177" s="510" t="str">
        <f t="shared" si="52"/>
        <v/>
      </c>
      <c r="BR177" s="510" t="str">
        <f>IF(F177="","",IF(OR(分岐管理シート!AK177&lt;1,分岐管理シート!AK177&gt;13),"error",""))</f>
        <v/>
      </c>
      <c r="BS177" s="510" t="str">
        <f>IF(F177="","",IF(VLOOKUP(AJ177,―!$AD$2:$AE$14,2,FALSE)&lt;=VLOOKUP(AK177,―!$AD$2:$AE$14,2,FALSE),"","error"))</f>
        <v/>
      </c>
      <c r="BT177" s="516"/>
      <c r="BU177" s="516"/>
      <c r="BV177" s="516"/>
      <c r="BW177" s="510" t="str">
        <f t="shared" si="45"/>
        <v/>
      </c>
      <c r="BX177" s="510" t="str">
        <f t="shared" si="46"/>
        <v/>
      </c>
      <c r="BY177" s="510" t="str">
        <f t="shared" si="47"/>
        <v/>
      </c>
      <c r="BZ177" s="516" t="str">
        <f t="shared" si="48"/>
        <v/>
      </c>
      <c r="CA177" s="510" t="str">
        <f>分岐管理シート!BB177</f>
        <v/>
      </c>
      <c r="CB177" s="511" t="str">
        <f t="shared" si="53"/>
        <v/>
      </c>
      <c r="CC177" s="517" t="str">
        <f t="shared" si="29"/>
        <v/>
      </c>
    </row>
    <row r="178" spans="1:81">
      <c r="A178" s="7"/>
      <c r="B178" s="16"/>
      <c r="C178" s="47">
        <v>97</v>
      </c>
      <c r="D178" s="64"/>
      <c r="E178" s="64"/>
      <c r="F178" s="64"/>
      <c r="G178" s="93"/>
      <c r="H178" s="93"/>
      <c r="I178" s="115"/>
      <c r="J178" s="115"/>
      <c r="K178" s="115"/>
      <c r="L178" s="115"/>
      <c r="M178" s="147"/>
      <c r="N178" s="161">
        <f t="shared" si="30"/>
        <v>0</v>
      </c>
      <c r="O178" s="167">
        <f t="shared" si="31"/>
        <v>0</v>
      </c>
      <c r="P178" s="179"/>
      <c r="Q178" s="192"/>
      <c r="R178" s="192"/>
      <c r="S178" s="192"/>
      <c r="T178" s="192"/>
      <c r="U178" s="192"/>
      <c r="V178" s="192"/>
      <c r="W178" s="192"/>
      <c r="X178" s="192"/>
      <c r="Y178" s="192"/>
      <c r="Z178" s="192"/>
      <c r="AA178" s="192"/>
      <c r="AB178" s="192"/>
      <c r="AC178" s="192"/>
      <c r="AD178" s="192"/>
      <c r="AE178" s="192"/>
      <c r="AF178" s="147"/>
      <c r="AG178" s="115"/>
      <c r="AH178" s="115"/>
      <c r="AI178" s="93"/>
      <c r="AJ178" s="93"/>
      <c r="AK178" s="307"/>
      <c r="AL178" s="325"/>
      <c r="AM178" s="325"/>
      <c r="AN178" s="147"/>
      <c r="AO178" s="350"/>
      <c r="AP178" s="359"/>
      <c r="AQ178" s="379"/>
      <c r="AR178" s="405"/>
      <c r="AS178" s="405"/>
      <c r="AT178" s="430" t="str">
        <f t="shared" si="32"/>
        <v/>
      </c>
      <c r="AU178" s="437" t="str">
        <f t="shared" si="33"/>
        <v/>
      </c>
      <c r="AV178" s="443" t="str">
        <f t="shared" si="34"/>
        <v/>
      </c>
      <c r="AW178" s="450" t="str">
        <f t="shared" si="28"/>
        <v/>
      </c>
      <c r="AX178" s="450" t="str">
        <f t="shared" si="35"/>
        <v/>
      </c>
      <c r="AY178" s="457" t="str">
        <f t="shared" si="36"/>
        <v/>
      </c>
      <c r="AZ178" s="464" t="str">
        <f t="shared" si="37"/>
        <v/>
      </c>
      <c r="BA178" s="47" t="str">
        <f t="shared" si="38"/>
        <v/>
      </c>
      <c r="BB178" s="47" t="str">
        <f t="shared" si="39"/>
        <v/>
      </c>
      <c r="BC178" s="47" t="str">
        <f t="shared" si="40"/>
        <v/>
      </c>
      <c r="BD178" s="47" t="str">
        <f t="shared" si="49"/>
        <v/>
      </c>
      <c r="BE178" s="486"/>
      <c r="BF178" s="492"/>
      <c r="BG178" s="464" t="str">
        <f t="shared" si="41"/>
        <v/>
      </c>
      <c r="BH178" s="464" t="str">
        <f t="shared" si="50"/>
        <v/>
      </c>
      <c r="BI178" s="464" t="str">
        <f t="shared" si="42"/>
        <v/>
      </c>
      <c r="BJ178" s="492"/>
      <c r="BK178" s="492"/>
      <c r="BL178" s="492"/>
      <c r="BM178" s="492"/>
      <c r="BN178" s="464" t="str">
        <f t="shared" si="43"/>
        <v/>
      </c>
      <c r="BO178" s="464" t="str">
        <f t="shared" si="44"/>
        <v/>
      </c>
      <c r="BP178" s="504" t="str">
        <f t="shared" si="51"/>
        <v/>
      </c>
      <c r="BQ178" s="510" t="str">
        <f t="shared" si="52"/>
        <v/>
      </c>
      <c r="BR178" s="510" t="str">
        <f>IF(F178="","",IF(OR(分岐管理シート!AK178&lt;1,分岐管理シート!AK178&gt;13),"error",""))</f>
        <v/>
      </c>
      <c r="BS178" s="510" t="str">
        <f>IF(F178="","",IF(VLOOKUP(AJ178,―!$AD$2:$AE$14,2,FALSE)&lt;=VLOOKUP(AK178,―!$AD$2:$AE$14,2,FALSE),"","error"))</f>
        <v/>
      </c>
      <c r="BT178" s="516"/>
      <c r="BU178" s="516"/>
      <c r="BV178" s="516"/>
      <c r="BW178" s="510" t="str">
        <f t="shared" si="45"/>
        <v/>
      </c>
      <c r="BX178" s="510" t="str">
        <f t="shared" si="46"/>
        <v/>
      </c>
      <c r="BY178" s="510" t="str">
        <f t="shared" si="47"/>
        <v/>
      </c>
      <c r="BZ178" s="516" t="str">
        <f t="shared" si="48"/>
        <v/>
      </c>
      <c r="CA178" s="510" t="str">
        <f>分岐管理シート!BB178</f>
        <v/>
      </c>
      <c r="CB178" s="511" t="str">
        <f t="shared" si="53"/>
        <v/>
      </c>
      <c r="CC178" s="517" t="str">
        <f t="shared" si="29"/>
        <v/>
      </c>
    </row>
    <row r="179" spans="1:81">
      <c r="A179" s="7"/>
      <c r="B179" s="16"/>
      <c r="C179" s="47">
        <v>98</v>
      </c>
      <c r="D179" s="64"/>
      <c r="E179" s="64"/>
      <c r="F179" s="64"/>
      <c r="G179" s="93"/>
      <c r="H179" s="93"/>
      <c r="I179" s="115"/>
      <c r="J179" s="115"/>
      <c r="K179" s="115"/>
      <c r="L179" s="115"/>
      <c r="M179" s="147"/>
      <c r="N179" s="161">
        <f t="shared" si="30"/>
        <v>0</v>
      </c>
      <c r="O179" s="167">
        <f t="shared" si="31"/>
        <v>0</v>
      </c>
      <c r="P179" s="179"/>
      <c r="Q179" s="192"/>
      <c r="R179" s="192"/>
      <c r="S179" s="192"/>
      <c r="T179" s="192"/>
      <c r="U179" s="192"/>
      <c r="V179" s="192"/>
      <c r="W179" s="192"/>
      <c r="X179" s="192"/>
      <c r="Y179" s="192"/>
      <c r="Z179" s="192"/>
      <c r="AA179" s="192"/>
      <c r="AB179" s="192"/>
      <c r="AC179" s="192"/>
      <c r="AD179" s="192"/>
      <c r="AE179" s="192"/>
      <c r="AF179" s="147"/>
      <c r="AG179" s="115"/>
      <c r="AH179" s="115"/>
      <c r="AI179" s="93"/>
      <c r="AJ179" s="93"/>
      <c r="AK179" s="307"/>
      <c r="AL179" s="325"/>
      <c r="AM179" s="325"/>
      <c r="AN179" s="147"/>
      <c r="AO179" s="350"/>
      <c r="AP179" s="359"/>
      <c r="AQ179" s="379"/>
      <c r="AR179" s="405"/>
      <c r="AS179" s="405"/>
      <c r="AT179" s="430" t="str">
        <f t="shared" si="32"/>
        <v/>
      </c>
      <c r="AU179" s="437" t="str">
        <f t="shared" si="33"/>
        <v/>
      </c>
      <c r="AV179" s="443" t="str">
        <f t="shared" si="34"/>
        <v/>
      </c>
      <c r="AW179" s="450" t="str">
        <f t="shared" si="28"/>
        <v/>
      </c>
      <c r="AX179" s="450" t="str">
        <f t="shared" si="35"/>
        <v/>
      </c>
      <c r="AY179" s="457" t="str">
        <f t="shared" si="36"/>
        <v/>
      </c>
      <c r="AZ179" s="464" t="str">
        <f t="shared" si="37"/>
        <v/>
      </c>
      <c r="BA179" s="47" t="str">
        <f t="shared" si="38"/>
        <v/>
      </c>
      <c r="BB179" s="47" t="str">
        <f t="shared" si="39"/>
        <v/>
      </c>
      <c r="BC179" s="47" t="str">
        <f t="shared" si="40"/>
        <v/>
      </c>
      <c r="BD179" s="47" t="str">
        <f t="shared" si="49"/>
        <v/>
      </c>
      <c r="BE179" s="486"/>
      <c r="BF179" s="492"/>
      <c r="BG179" s="464" t="str">
        <f t="shared" si="41"/>
        <v/>
      </c>
      <c r="BH179" s="464" t="str">
        <f t="shared" si="50"/>
        <v/>
      </c>
      <c r="BI179" s="464" t="str">
        <f t="shared" si="42"/>
        <v/>
      </c>
      <c r="BJ179" s="492"/>
      <c r="BK179" s="492"/>
      <c r="BL179" s="492"/>
      <c r="BM179" s="492"/>
      <c r="BN179" s="464" t="str">
        <f t="shared" si="43"/>
        <v/>
      </c>
      <c r="BO179" s="464" t="str">
        <f t="shared" si="44"/>
        <v/>
      </c>
      <c r="BP179" s="504" t="str">
        <f t="shared" si="51"/>
        <v/>
      </c>
      <c r="BQ179" s="510" t="str">
        <f t="shared" si="52"/>
        <v/>
      </c>
      <c r="BR179" s="510" t="str">
        <f>IF(F179="","",IF(OR(分岐管理シート!AK179&lt;1,分岐管理シート!AK179&gt;13),"error",""))</f>
        <v/>
      </c>
      <c r="BS179" s="510" t="str">
        <f>IF(F179="","",IF(VLOOKUP(AJ179,―!$AD$2:$AE$14,2,FALSE)&lt;=VLOOKUP(AK179,―!$AD$2:$AE$14,2,FALSE),"","error"))</f>
        <v/>
      </c>
      <c r="BT179" s="516"/>
      <c r="BU179" s="516"/>
      <c r="BV179" s="516"/>
      <c r="BW179" s="510" t="str">
        <f t="shared" si="45"/>
        <v/>
      </c>
      <c r="BX179" s="510" t="str">
        <f t="shared" si="46"/>
        <v/>
      </c>
      <c r="BY179" s="510" t="str">
        <f t="shared" si="47"/>
        <v/>
      </c>
      <c r="BZ179" s="516" t="str">
        <f t="shared" si="48"/>
        <v/>
      </c>
      <c r="CA179" s="510" t="str">
        <f>分岐管理シート!BB179</f>
        <v/>
      </c>
      <c r="CB179" s="511" t="str">
        <f t="shared" si="53"/>
        <v/>
      </c>
      <c r="CC179" s="517" t="str">
        <f t="shared" si="29"/>
        <v/>
      </c>
    </row>
    <row r="180" spans="1:81">
      <c r="A180" s="7"/>
      <c r="B180" s="16"/>
      <c r="C180" s="46">
        <v>99</v>
      </c>
      <c r="D180" s="64"/>
      <c r="E180" s="64"/>
      <c r="F180" s="64"/>
      <c r="G180" s="93"/>
      <c r="H180" s="93"/>
      <c r="I180" s="115"/>
      <c r="J180" s="115"/>
      <c r="K180" s="115"/>
      <c r="L180" s="115"/>
      <c r="M180" s="147"/>
      <c r="N180" s="161">
        <f t="shared" si="30"/>
        <v>0</v>
      </c>
      <c r="O180" s="167">
        <f t="shared" si="31"/>
        <v>0</v>
      </c>
      <c r="P180" s="179"/>
      <c r="Q180" s="192"/>
      <c r="R180" s="192"/>
      <c r="S180" s="192"/>
      <c r="T180" s="192"/>
      <c r="U180" s="192"/>
      <c r="V180" s="192"/>
      <c r="W180" s="192"/>
      <c r="X180" s="192"/>
      <c r="Y180" s="192"/>
      <c r="Z180" s="192"/>
      <c r="AA180" s="192"/>
      <c r="AB180" s="192"/>
      <c r="AC180" s="192"/>
      <c r="AD180" s="192"/>
      <c r="AE180" s="192"/>
      <c r="AF180" s="147"/>
      <c r="AG180" s="115"/>
      <c r="AH180" s="115"/>
      <c r="AI180" s="93"/>
      <c r="AJ180" s="93"/>
      <c r="AK180" s="307"/>
      <c r="AL180" s="325"/>
      <c r="AM180" s="325"/>
      <c r="AN180" s="147"/>
      <c r="AO180" s="350"/>
      <c r="AP180" s="359"/>
      <c r="AQ180" s="379"/>
      <c r="AR180" s="405"/>
      <c r="AS180" s="405"/>
      <c r="AT180" s="430" t="str">
        <f t="shared" si="32"/>
        <v/>
      </c>
      <c r="AU180" s="437" t="str">
        <f t="shared" si="33"/>
        <v/>
      </c>
      <c r="AV180" s="443" t="str">
        <f t="shared" si="34"/>
        <v/>
      </c>
      <c r="AW180" s="450" t="str">
        <f t="shared" si="28"/>
        <v/>
      </c>
      <c r="AX180" s="450" t="str">
        <f t="shared" si="35"/>
        <v/>
      </c>
      <c r="AY180" s="457" t="str">
        <f t="shared" si="36"/>
        <v/>
      </c>
      <c r="AZ180" s="464" t="str">
        <f t="shared" si="37"/>
        <v/>
      </c>
      <c r="BA180" s="47" t="str">
        <f t="shared" si="38"/>
        <v/>
      </c>
      <c r="BB180" s="47" t="str">
        <f t="shared" si="39"/>
        <v/>
      </c>
      <c r="BC180" s="47" t="str">
        <f t="shared" si="40"/>
        <v/>
      </c>
      <c r="BD180" s="47" t="str">
        <f t="shared" si="49"/>
        <v/>
      </c>
      <c r="BE180" s="486"/>
      <c r="BF180" s="492"/>
      <c r="BG180" s="464" t="str">
        <f t="shared" si="41"/>
        <v/>
      </c>
      <c r="BH180" s="464" t="str">
        <f t="shared" si="50"/>
        <v/>
      </c>
      <c r="BI180" s="464" t="str">
        <f t="shared" si="42"/>
        <v/>
      </c>
      <c r="BJ180" s="492"/>
      <c r="BK180" s="492"/>
      <c r="BL180" s="492"/>
      <c r="BM180" s="492"/>
      <c r="BN180" s="464" t="str">
        <f t="shared" si="43"/>
        <v/>
      </c>
      <c r="BO180" s="464" t="str">
        <f t="shared" si="44"/>
        <v/>
      </c>
      <c r="BP180" s="504" t="str">
        <f t="shared" si="51"/>
        <v/>
      </c>
      <c r="BQ180" s="510" t="str">
        <f t="shared" si="52"/>
        <v/>
      </c>
      <c r="BR180" s="510" t="str">
        <f>IF(F180="","",IF(OR(分岐管理シート!AK180&lt;1,分岐管理シート!AK180&gt;13),"error",""))</f>
        <v/>
      </c>
      <c r="BS180" s="510" t="str">
        <f>IF(F180="","",IF(VLOOKUP(AJ180,―!$AD$2:$AE$14,2,FALSE)&lt;=VLOOKUP(AK180,―!$AD$2:$AE$14,2,FALSE),"","error"))</f>
        <v/>
      </c>
      <c r="BT180" s="516"/>
      <c r="BU180" s="516"/>
      <c r="BV180" s="516"/>
      <c r="BW180" s="510" t="str">
        <f t="shared" si="45"/>
        <v/>
      </c>
      <c r="BX180" s="510" t="str">
        <f t="shared" si="46"/>
        <v/>
      </c>
      <c r="BY180" s="510" t="str">
        <f t="shared" si="47"/>
        <v/>
      </c>
      <c r="BZ180" s="516" t="str">
        <f t="shared" si="48"/>
        <v/>
      </c>
      <c r="CA180" s="510" t="str">
        <f>分岐管理シート!BB180</f>
        <v/>
      </c>
      <c r="CB180" s="511" t="str">
        <f t="shared" si="53"/>
        <v/>
      </c>
      <c r="CC180" s="517" t="str">
        <f t="shared" si="29"/>
        <v/>
      </c>
    </row>
    <row r="181" spans="1:81">
      <c r="A181" s="7"/>
      <c r="B181" s="16"/>
      <c r="C181" s="47">
        <v>100</v>
      </c>
      <c r="D181" s="64"/>
      <c r="E181" s="64"/>
      <c r="F181" s="64"/>
      <c r="G181" s="93"/>
      <c r="H181" s="93"/>
      <c r="I181" s="115"/>
      <c r="J181" s="115"/>
      <c r="K181" s="115"/>
      <c r="L181" s="115"/>
      <c r="M181" s="147"/>
      <c r="N181" s="161">
        <f t="shared" si="30"/>
        <v>0</v>
      </c>
      <c r="O181" s="167">
        <f t="shared" si="31"/>
        <v>0</v>
      </c>
      <c r="P181" s="179"/>
      <c r="Q181" s="192"/>
      <c r="R181" s="192"/>
      <c r="S181" s="192"/>
      <c r="T181" s="192"/>
      <c r="U181" s="192"/>
      <c r="V181" s="192"/>
      <c r="W181" s="192"/>
      <c r="X181" s="192"/>
      <c r="Y181" s="192"/>
      <c r="Z181" s="192"/>
      <c r="AA181" s="192"/>
      <c r="AB181" s="192"/>
      <c r="AC181" s="192"/>
      <c r="AD181" s="192"/>
      <c r="AE181" s="192"/>
      <c r="AF181" s="147"/>
      <c r="AG181" s="115"/>
      <c r="AH181" s="115"/>
      <c r="AI181" s="93"/>
      <c r="AJ181" s="93"/>
      <c r="AK181" s="307"/>
      <c r="AL181" s="325"/>
      <c r="AM181" s="325"/>
      <c r="AN181" s="147"/>
      <c r="AO181" s="350"/>
      <c r="AP181" s="359"/>
      <c r="AQ181" s="379"/>
      <c r="AR181" s="405"/>
      <c r="AS181" s="405"/>
      <c r="AT181" s="430" t="str">
        <f t="shared" si="32"/>
        <v/>
      </c>
      <c r="AU181" s="437" t="str">
        <f t="shared" si="33"/>
        <v/>
      </c>
      <c r="AV181" s="443" t="str">
        <f t="shared" si="34"/>
        <v/>
      </c>
      <c r="AW181" s="450" t="str">
        <f t="shared" si="28"/>
        <v/>
      </c>
      <c r="AX181" s="450" t="str">
        <f t="shared" si="35"/>
        <v/>
      </c>
      <c r="AY181" s="457" t="str">
        <f t="shared" si="36"/>
        <v/>
      </c>
      <c r="AZ181" s="464" t="str">
        <f t="shared" si="37"/>
        <v/>
      </c>
      <c r="BA181" s="47" t="str">
        <f t="shared" si="38"/>
        <v/>
      </c>
      <c r="BB181" s="47" t="str">
        <f t="shared" si="39"/>
        <v/>
      </c>
      <c r="BC181" s="47" t="str">
        <f t="shared" si="40"/>
        <v/>
      </c>
      <c r="BD181" s="47" t="str">
        <f t="shared" si="49"/>
        <v/>
      </c>
      <c r="BE181" s="486"/>
      <c r="BF181" s="492"/>
      <c r="BG181" s="464" t="str">
        <f t="shared" si="41"/>
        <v/>
      </c>
      <c r="BH181" s="464" t="str">
        <f t="shared" si="50"/>
        <v/>
      </c>
      <c r="BI181" s="464" t="str">
        <f t="shared" si="42"/>
        <v/>
      </c>
      <c r="BJ181" s="492"/>
      <c r="BK181" s="492"/>
      <c r="BL181" s="492"/>
      <c r="BM181" s="492"/>
      <c r="BN181" s="464" t="str">
        <f t="shared" si="43"/>
        <v/>
      </c>
      <c r="BO181" s="464" t="str">
        <f t="shared" si="44"/>
        <v/>
      </c>
      <c r="BP181" s="504" t="str">
        <f t="shared" si="51"/>
        <v/>
      </c>
      <c r="BQ181" s="510" t="str">
        <f t="shared" si="52"/>
        <v/>
      </c>
      <c r="BR181" s="510" t="str">
        <f>IF(F181="","",IF(OR(分岐管理シート!AK181&lt;1,分岐管理シート!AK181&gt;13),"error",""))</f>
        <v/>
      </c>
      <c r="BS181" s="510" t="str">
        <f>IF(F181="","",IF(VLOOKUP(AJ181,―!$AD$2:$AE$14,2,FALSE)&lt;=VLOOKUP(AK181,―!$AD$2:$AE$14,2,FALSE),"","error"))</f>
        <v/>
      </c>
      <c r="BT181" s="516"/>
      <c r="BU181" s="516"/>
      <c r="BV181" s="516"/>
      <c r="BW181" s="510" t="str">
        <f t="shared" si="45"/>
        <v/>
      </c>
      <c r="BX181" s="510" t="str">
        <f t="shared" si="46"/>
        <v/>
      </c>
      <c r="BY181" s="510" t="str">
        <f t="shared" si="47"/>
        <v/>
      </c>
      <c r="BZ181" s="516" t="str">
        <f t="shared" si="48"/>
        <v/>
      </c>
      <c r="CA181" s="510" t="str">
        <f>分岐管理シート!BB181</f>
        <v/>
      </c>
      <c r="CB181" s="511" t="str">
        <f t="shared" si="53"/>
        <v/>
      </c>
      <c r="CC181" s="517" t="str">
        <f t="shared" si="29"/>
        <v/>
      </c>
    </row>
    <row r="182" spans="1:81">
      <c r="A182" s="7"/>
      <c r="B182" s="16"/>
      <c r="C182" s="47">
        <v>101</v>
      </c>
      <c r="D182" s="64"/>
      <c r="E182" s="64"/>
      <c r="F182" s="64"/>
      <c r="G182" s="93"/>
      <c r="H182" s="93"/>
      <c r="I182" s="115"/>
      <c r="J182" s="115"/>
      <c r="K182" s="115"/>
      <c r="L182" s="115"/>
      <c r="M182" s="147"/>
      <c r="N182" s="161">
        <f t="shared" si="30"/>
        <v>0</v>
      </c>
      <c r="O182" s="167">
        <f t="shared" si="31"/>
        <v>0</v>
      </c>
      <c r="P182" s="179"/>
      <c r="Q182" s="192"/>
      <c r="R182" s="192"/>
      <c r="S182" s="192"/>
      <c r="T182" s="192"/>
      <c r="U182" s="192"/>
      <c r="V182" s="192"/>
      <c r="W182" s="192"/>
      <c r="X182" s="192"/>
      <c r="Y182" s="192"/>
      <c r="Z182" s="192"/>
      <c r="AA182" s="192"/>
      <c r="AB182" s="192"/>
      <c r="AC182" s="192"/>
      <c r="AD182" s="192"/>
      <c r="AE182" s="192"/>
      <c r="AF182" s="147"/>
      <c r="AG182" s="115"/>
      <c r="AH182" s="115"/>
      <c r="AI182" s="93"/>
      <c r="AJ182" s="93"/>
      <c r="AK182" s="307"/>
      <c r="AL182" s="325"/>
      <c r="AM182" s="325"/>
      <c r="AN182" s="147"/>
      <c r="AO182" s="350"/>
      <c r="AP182" s="359"/>
      <c r="AQ182" s="379"/>
      <c r="AR182" s="405"/>
      <c r="AS182" s="405"/>
      <c r="AT182" s="430" t="str">
        <f t="shared" si="32"/>
        <v/>
      </c>
      <c r="AU182" s="437" t="str">
        <f t="shared" si="33"/>
        <v/>
      </c>
      <c r="AV182" s="443" t="str">
        <f t="shared" si="34"/>
        <v/>
      </c>
      <c r="AW182" s="450" t="str">
        <f t="shared" si="28"/>
        <v/>
      </c>
      <c r="AX182" s="450" t="str">
        <f t="shared" si="35"/>
        <v/>
      </c>
      <c r="AY182" s="457" t="str">
        <f t="shared" si="36"/>
        <v/>
      </c>
      <c r="AZ182" s="464" t="str">
        <f t="shared" si="37"/>
        <v/>
      </c>
      <c r="BA182" s="47" t="str">
        <f t="shared" si="38"/>
        <v/>
      </c>
      <c r="BB182" s="47" t="str">
        <f t="shared" si="39"/>
        <v/>
      </c>
      <c r="BC182" s="47" t="str">
        <f t="shared" si="40"/>
        <v/>
      </c>
      <c r="BD182" s="47" t="str">
        <f t="shared" si="49"/>
        <v/>
      </c>
      <c r="BE182" s="486"/>
      <c r="BF182" s="492"/>
      <c r="BG182" s="464" t="str">
        <f t="shared" si="41"/>
        <v/>
      </c>
      <c r="BH182" s="464" t="str">
        <f t="shared" si="50"/>
        <v/>
      </c>
      <c r="BI182" s="464" t="str">
        <f t="shared" si="42"/>
        <v/>
      </c>
      <c r="BJ182" s="492"/>
      <c r="BK182" s="492"/>
      <c r="BL182" s="492"/>
      <c r="BM182" s="492"/>
      <c r="BN182" s="464" t="str">
        <f t="shared" si="43"/>
        <v/>
      </c>
      <c r="BO182" s="464" t="str">
        <f t="shared" si="44"/>
        <v/>
      </c>
      <c r="BP182" s="504" t="str">
        <f t="shared" si="51"/>
        <v/>
      </c>
      <c r="BQ182" s="510" t="str">
        <f t="shared" si="52"/>
        <v/>
      </c>
      <c r="BR182" s="510" t="str">
        <f>IF(F182="","",IF(OR(分岐管理シート!AK182&lt;1,分岐管理シート!AK182&gt;13),"error",""))</f>
        <v/>
      </c>
      <c r="BS182" s="510" t="str">
        <f>IF(F182="","",IF(VLOOKUP(AJ182,―!$AD$2:$AE$14,2,FALSE)&lt;=VLOOKUP(AK182,―!$AD$2:$AE$14,2,FALSE),"","error"))</f>
        <v/>
      </c>
      <c r="BT182" s="516"/>
      <c r="BU182" s="516"/>
      <c r="BV182" s="516"/>
      <c r="BW182" s="510" t="str">
        <f t="shared" si="45"/>
        <v/>
      </c>
      <c r="BX182" s="510" t="str">
        <f t="shared" si="46"/>
        <v/>
      </c>
      <c r="BY182" s="510" t="str">
        <f t="shared" si="47"/>
        <v/>
      </c>
      <c r="BZ182" s="516" t="str">
        <f t="shared" si="48"/>
        <v/>
      </c>
      <c r="CA182" s="510" t="str">
        <f>分岐管理シート!BB182</f>
        <v/>
      </c>
      <c r="CB182" s="511" t="str">
        <f t="shared" si="53"/>
        <v/>
      </c>
      <c r="CC182" s="517" t="str">
        <f t="shared" si="29"/>
        <v/>
      </c>
    </row>
    <row r="183" spans="1:81">
      <c r="A183" s="7"/>
      <c r="B183" s="16"/>
      <c r="C183" s="46">
        <v>102</v>
      </c>
      <c r="D183" s="64"/>
      <c r="E183" s="64"/>
      <c r="F183" s="64"/>
      <c r="G183" s="93"/>
      <c r="H183" s="93"/>
      <c r="I183" s="115"/>
      <c r="J183" s="115"/>
      <c r="K183" s="115"/>
      <c r="L183" s="115"/>
      <c r="M183" s="147"/>
      <c r="N183" s="161">
        <f t="shared" si="30"/>
        <v>0</v>
      </c>
      <c r="O183" s="167">
        <f t="shared" si="31"/>
        <v>0</v>
      </c>
      <c r="P183" s="179"/>
      <c r="Q183" s="192"/>
      <c r="R183" s="192"/>
      <c r="S183" s="192"/>
      <c r="T183" s="192"/>
      <c r="U183" s="192"/>
      <c r="V183" s="192"/>
      <c r="W183" s="192"/>
      <c r="X183" s="192"/>
      <c r="Y183" s="192"/>
      <c r="Z183" s="192"/>
      <c r="AA183" s="192"/>
      <c r="AB183" s="192"/>
      <c r="AC183" s="192"/>
      <c r="AD183" s="192"/>
      <c r="AE183" s="192"/>
      <c r="AF183" s="147"/>
      <c r="AG183" s="115"/>
      <c r="AH183" s="115"/>
      <c r="AI183" s="93"/>
      <c r="AJ183" s="93"/>
      <c r="AK183" s="307"/>
      <c r="AL183" s="325"/>
      <c r="AM183" s="325"/>
      <c r="AN183" s="147"/>
      <c r="AO183" s="350"/>
      <c r="AP183" s="359"/>
      <c r="AQ183" s="379"/>
      <c r="AR183" s="405"/>
      <c r="AS183" s="405"/>
      <c r="AT183" s="430" t="str">
        <f t="shared" si="32"/>
        <v/>
      </c>
      <c r="AU183" s="437" t="str">
        <f t="shared" si="33"/>
        <v/>
      </c>
      <c r="AV183" s="443" t="str">
        <f t="shared" si="34"/>
        <v/>
      </c>
      <c r="AW183" s="450" t="str">
        <f t="shared" si="28"/>
        <v/>
      </c>
      <c r="AX183" s="450" t="str">
        <f t="shared" si="35"/>
        <v/>
      </c>
      <c r="AY183" s="457" t="str">
        <f t="shared" si="36"/>
        <v/>
      </c>
      <c r="AZ183" s="464" t="str">
        <f t="shared" si="37"/>
        <v/>
      </c>
      <c r="BA183" s="47" t="str">
        <f t="shared" si="38"/>
        <v/>
      </c>
      <c r="BB183" s="47" t="str">
        <f t="shared" si="39"/>
        <v/>
      </c>
      <c r="BC183" s="47" t="str">
        <f t="shared" si="40"/>
        <v/>
      </c>
      <c r="BD183" s="47" t="str">
        <f t="shared" si="49"/>
        <v/>
      </c>
      <c r="BE183" s="486"/>
      <c r="BF183" s="492"/>
      <c r="BG183" s="464" t="str">
        <f t="shared" si="41"/>
        <v/>
      </c>
      <c r="BH183" s="464" t="str">
        <f t="shared" si="50"/>
        <v/>
      </c>
      <c r="BI183" s="464" t="str">
        <f t="shared" si="42"/>
        <v/>
      </c>
      <c r="BJ183" s="492"/>
      <c r="BK183" s="492"/>
      <c r="BL183" s="492"/>
      <c r="BM183" s="492"/>
      <c r="BN183" s="464" t="str">
        <f t="shared" si="43"/>
        <v/>
      </c>
      <c r="BO183" s="464" t="str">
        <f t="shared" si="44"/>
        <v/>
      </c>
      <c r="BP183" s="504" t="str">
        <f t="shared" si="51"/>
        <v/>
      </c>
      <c r="BQ183" s="510" t="str">
        <f t="shared" si="52"/>
        <v/>
      </c>
      <c r="BR183" s="510" t="str">
        <f>IF(F183="","",IF(OR(分岐管理シート!AK183&lt;1,分岐管理シート!AK183&gt;13),"error",""))</f>
        <v/>
      </c>
      <c r="BS183" s="510" t="str">
        <f>IF(F183="","",IF(VLOOKUP(AJ183,―!$AD$2:$AE$14,2,FALSE)&lt;=VLOOKUP(AK183,―!$AD$2:$AE$14,2,FALSE),"","error"))</f>
        <v/>
      </c>
      <c r="BT183" s="516"/>
      <c r="BU183" s="516"/>
      <c r="BV183" s="516"/>
      <c r="BW183" s="510" t="str">
        <f t="shared" si="45"/>
        <v/>
      </c>
      <c r="BX183" s="510" t="str">
        <f t="shared" si="46"/>
        <v/>
      </c>
      <c r="BY183" s="510" t="str">
        <f t="shared" si="47"/>
        <v/>
      </c>
      <c r="BZ183" s="516" t="str">
        <f t="shared" si="48"/>
        <v/>
      </c>
      <c r="CA183" s="510" t="str">
        <f>分岐管理シート!BB183</f>
        <v/>
      </c>
      <c r="CB183" s="511" t="str">
        <f t="shared" si="53"/>
        <v/>
      </c>
      <c r="CC183" s="517" t="str">
        <f t="shared" si="29"/>
        <v/>
      </c>
    </row>
    <row r="184" spans="1:81">
      <c r="A184" s="7"/>
      <c r="B184" s="16"/>
      <c r="C184" s="47">
        <v>103</v>
      </c>
      <c r="D184" s="64"/>
      <c r="E184" s="64"/>
      <c r="F184" s="64"/>
      <c r="G184" s="93"/>
      <c r="H184" s="93"/>
      <c r="I184" s="115"/>
      <c r="J184" s="115"/>
      <c r="K184" s="115"/>
      <c r="L184" s="115"/>
      <c r="M184" s="147"/>
      <c r="N184" s="161">
        <f t="shared" si="30"/>
        <v>0</v>
      </c>
      <c r="O184" s="167">
        <f t="shared" si="31"/>
        <v>0</v>
      </c>
      <c r="P184" s="179"/>
      <c r="Q184" s="192"/>
      <c r="R184" s="192"/>
      <c r="S184" s="192"/>
      <c r="T184" s="192"/>
      <c r="U184" s="192"/>
      <c r="V184" s="192"/>
      <c r="W184" s="192"/>
      <c r="X184" s="192"/>
      <c r="Y184" s="192"/>
      <c r="Z184" s="192"/>
      <c r="AA184" s="192"/>
      <c r="AB184" s="192"/>
      <c r="AC184" s="192"/>
      <c r="AD184" s="192"/>
      <c r="AE184" s="192"/>
      <c r="AF184" s="147"/>
      <c r="AG184" s="115"/>
      <c r="AH184" s="115"/>
      <c r="AI184" s="93"/>
      <c r="AJ184" s="93"/>
      <c r="AK184" s="307"/>
      <c r="AL184" s="325"/>
      <c r="AM184" s="325"/>
      <c r="AN184" s="147"/>
      <c r="AO184" s="350"/>
      <c r="AP184" s="359"/>
      <c r="AQ184" s="379"/>
      <c r="AR184" s="405"/>
      <c r="AS184" s="405"/>
      <c r="AT184" s="430" t="str">
        <f t="shared" si="32"/>
        <v/>
      </c>
      <c r="AU184" s="437" t="str">
        <f t="shared" si="33"/>
        <v/>
      </c>
      <c r="AV184" s="443" t="str">
        <f t="shared" si="34"/>
        <v/>
      </c>
      <c r="AW184" s="450" t="str">
        <f t="shared" si="28"/>
        <v/>
      </c>
      <c r="AX184" s="450" t="str">
        <f t="shared" si="35"/>
        <v/>
      </c>
      <c r="AY184" s="457" t="str">
        <f t="shared" si="36"/>
        <v/>
      </c>
      <c r="AZ184" s="464" t="str">
        <f t="shared" si="37"/>
        <v/>
      </c>
      <c r="BA184" s="47" t="str">
        <f t="shared" si="38"/>
        <v/>
      </c>
      <c r="BB184" s="47" t="str">
        <f t="shared" si="39"/>
        <v/>
      </c>
      <c r="BC184" s="47" t="str">
        <f t="shared" si="40"/>
        <v/>
      </c>
      <c r="BD184" s="47" t="str">
        <f t="shared" si="49"/>
        <v/>
      </c>
      <c r="BE184" s="486"/>
      <c r="BF184" s="492"/>
      <c r="BG184" s="464" t="str">
        <f t="shared" si="41"/>
        <v/>
      </c>
      <c r="BH184" s="464" t="str">
        <f t="shared" si="50"/>
        <v/>
      </c>
      <c r="BI184" s="464" t="str">
        <f t="shared" si="42"/>
        <v/>
      </c>
      <c r="BJ184" s="492"/>
      <c r="BK184" s="492"/>
      <c r="BL184" s="492"/>
      <c r="BM184" s="492"/>
      <c r="BN184" s="464" t="str">
        <f t="shared" si="43"/>
        <v/>
      </c>
      <c r="BO184" s="464" t="str">
        <f t="shared" si="44"/>
        <v/>
      </c>
      <c r="BP184" s="504" t="str">
        <f t="shared" si="51"/>
        <v/>
      </c>
      <c r="BQ184" s="510" t="str">
        <f t="shared" si="52"/>
        <v/>
      </c>
      <c r="BR184" s="510" t="str">
        <f>IF(F184="","",IF(OR(分岐管理シート!AK184&lt;1,分岐管理シート!AK184&gt;13),"error",""))</f>
        <v/>
      </c>
      <c r="BS184" s="510" t="str">
        <f>IF(F184="","",IF(VLOOKUP(AJ184,―!$AD$2:$AE$14,2,FALSE)&lt;=VLOOKUP(AK184,―!$AD$2:$AE$14,2,FALSE),"","error"))</f>
        <v/>
      </c>
      <c r="BT184" s="516"/>
      <c r="BU184" s="516"/>
      <c r="BV184" s="516"/>
      <c r="BW184" s="510" t="str">
        <f t="shared" si="45"/>
        <v/>
      </c>
      <c r="BX184" s="510" t="str">
        <f t="shared" si="46"/>
        <v/>
      </c>
      <c r="BY184" s="510" t="str">
        <f t="shared" si="47"/>
        <v/>
      </c>
      <c r="BZ184" s="516" t="str">
        <f t="shared" si="48"/>
        <v/>
      </c>
      <c r="CA184" s="510" t="str">
        <f>分岐管理シート!BB184</f>
        <v/>
      </c>
      <c r="CB184" s="511" t="str">
        <f t="shared" si="53"/>
        <v/>
      </c>
      <c r="CC184" s="517" t="str">
        <f t="shared" si="29"/>
        <v/>
      </c>
    </row>
    <row r="185" spans="1:81">
      <c r="A185" s="7"/>
      <c r="B185" s="16"/>
      <c r="C185" s="47">
        <v>104</v>
      </c>
      <c r="D185" s="64"/>
      <c r="E185" s="64"/>
      <c r="F185" s="64"/>
      <c r="G185" s="93"/>
      <c r="H185" s="93"/>
      <c r="I185" s="115"/>
      <c r="J185" s="115"/>
      <c r="K185" s="115"/>
      <c r="L185" s="115"/>
      <c r="M185" s="147"/>
      <c r="N185" s="161">
        <f t="shared" si="30"/>
        <v>0</v>
      </c>
      <c r="O185" s="167">
        <f t="shared" si="31"/>
        <v>0</v>
      </c>
      <c r="P185" s="179"/>
      <c r="Q185" s="192"/>
      <c r="R185" s="192"/>
      <c r="S185" s="192"/>
      <c r="T185" s="192"/>
      <c r="U185" s="192"/>
      <c r="V185" s="192"/>
      <c r="W185" s="192"/>
      <c r="X185" s="192"/>
      <c r="Y185" s="192"/>
      <c r="Z185" s="192"/>
      <c r="AA185" s="192"/>
      <c r="AB185" s="192"/>
      <c r="AC185" s="192"/>
      <c r="AD185" s="192"/>
      <c r="AE185" s="192"/>
      <c r="AF185" s="147"/>
      <c r="AG185" s="115"/>
      <c r="AH185" s="115"/>
      <c r="AI185" s="93"/>
      <c r="AJ185" s="93"/>
      <c r="AK185" s="307"/>
      <c r="AL185" s="325"/>
      <c r="AM185" s="325"/>
      <c r="AN185" s="147"/>
      <c r="AO185" s="350"/>
      <c r="AP185" s="359"/>
      <c r="AQ185" s="379"/>
      <c r="AR185" s="405"/>
      <c r="AS185" s="405"/>
      <c r="AT185" s="430" t="str">
        <f t="shared" si="32"/>
        <v/>
      </c>
      <c r="AU185" s="437" t="str">
        <f t="shared" si="33"/>
        <v/>
      </c>
      <c r="AV185" s="443" t="str">
        <f t="shared" si="34"/>
        <v/>
      </c>
      <c r="AW185" s="450" t="str">
        <f t="shared" si="28"/>
        <v/>
      </c>
      <c r="AX185" s="450" t="str">
        <f t="shared" si="35"/>
        <v/>
      </c>
      <c r="AY185" s="457" t="str">
        <f t="shared" si="36"/>
        <v/>
      </c>
      <c r="AZ185" s="464" t="str">
        <f t="shared" si="37"/>
        <v/>
      </c>
      <c r="BA185" s="47" t="str">
        <f t="shared" si="38"/>
        <v/>
      </c>
      <c r="BB185" s="47" t="str">
        <f t="shared" si="39"/>
        <v/>
      </c>
      <c r="BC185" s="47" t="str">
        <f t="shared" si="40"/>
        <v/>
      </c>
      <c r="BD185" s="47" t="str">
        <f t="shared" si="49"/>
        <v/>
      </c>
      <c r="BE185" s="486"/>
      <c r="BF185" s="492"/>
      <c r="BG185" s="464" t="str">
        <f t="shared" si="41"/>
        <v/>
      </c>
      <c r="BH185" s="464" t="str">
        <f t="shared" si="50"/>
        <v/>
      </c>
      <c r="BI185" s="464" t="str">
        <f t="shared" si="42"/>
        <v/>
      </c>
      <c r="BJ185" s="492"/>
      <c r="BK185" s="492"/>
      <c r="BL185" s="492"/>
      <c r="BM185" s="492"/>
      <c r="BN185" s="464" t="str">
        <f t="shared" si="43"/>
        <v/>
      </c>
      <c r="BO185" s="464" t="str">
        <f t="shared" si="44"/>
        <v/>
      </c>
      <c r="BP185" s="504" t="str">
        <f t="shared" si="51"/>
        <v/>
      </c>
      <c r="BQ185" s="510" t="str">
        <f t="shared" si="52"/>
        <v/>
      </c>
      <c r="BR185" s="510" t="str">
        <f>IF(F185="","",IF(OR(分岐管理シート!AK185&lt;1,分岐管理シート!AK185&gt;13),"error",""))</f>
        <v/>
      </c>
      <c r="BS185" s="510" t="str">
        <f>IF(F185="","",IF(VLOOKUP(AJ185,―!$AD$2:$AE$14,2,FALSE)&lt;=VLOOKUP(AK185,―!$AD$2:$AE$14,2,FALSE),"","error"))</f>
        <v/>
      </c>
      <c r="BT185" s="516"/>
      <c r="BU185" s="516"/>
      <c r="BV185" s="516"/>
      <c r="BW185" s="510" t="str">
        <f t="shared" si="45"/>
        <v/>
      </c>
      <c r="BX185" s="510" t="str">
        <f t="shared" si="46"/>
        <v/>
      </c>
      <c r="BY185" s="510" t="str">
        <f t="shared" si="47"/>
        <v/>
      </c>
      <c r="BZ185" s="516" t="str">
        <f t="shared" si="48"/>
        <v/>
      </c>
      <c r="CA185" s="510" t="str">
        <f>分岐管理シート!BB185</f>
        <v/>
      </c>
      <c r="CB185" s="511" t="str">
        <f t="shared" si="53"/>
        <v/>
      </c>
      <c r="CC185" s="517" t="str">
        <f t="shared" si="29"/>
        <v/>
      </c>
    </row>
    <row r="186" spans="1:81">
      <c r="A186" s="7"/>
      <c r="B186" s="16"/>
      <c r="C186" s="46">
        <v>105</v>
      </c>
      <c r="D186" s="64"/>
      <c r="E186" s="64"/>
      <c r="F186" s="64"/>
      <c r="G186" s="93"/>
      <c r="H186" s="93"/>
      <c r="I186" s="115"/>
      <c r="J186" s="115"/>
      <c r="K186" s="115"/>
      <c r="L186" s="115"/>
      <c r="M186" s="147"/>
      <c r="N186" s="161">
        <f t="shared" si="30"/>
        <v>0</v>
      </c>
      <c r="O186" s="167">
        <f t="shared" si="31"/>
        <v>0</v>
      </c>
      <c r="P186" s="179"/>
      <c r="Q186" s="192"/>
      <c r="R186" s="192"/>
      <c r="S186" s="192"/>
      <c r="T186" s="192"/>
      <c r="U186" s="192"/>
      <c r="V186" s="192"/>
      <c r="W186" s="192"/>
      <c r="X186" s="192"/>
      <c r="Y186" s="192"/>
      <c r="Z186" s="192"/>
      <c r="AA186" s="192"/>
      <c r="AB186" s="192"/>
      <c r="AC186" s="192"/>
      <c r="AD186" s="192"/>
      <c r="AE186" s="192"/>
      <c r="AF186" s="147"/>
      <c r="AG186" s="115"/>
      <c r="AH186" s="115"/>
      <c r="AI186" s="93"/>
      <c r="AJ186" s="93"/>
      <c r="AK186" s="307"/>
      <c r="AL186" s="325"/>
      <c r="AM186" s="325"/>
      <c r="AN186" s="147"/>
      <c r="AO186" s="350"/>
      <c r="AP186" s="359"/>
      <c r="AQ186" s="379"/>
      <c r="AR186" s="405"/>
      <c r="AS186" s="405"/>
      <c r="AT186" s="430" t="str">
        <f t="shared" si="32"/>
        <v/>
      </c>
      <c r="AU186" s="437" t="str">
        <f t="shared" si="33"/>
        <v/>
      </c>
      <c r="AV186" s="443" t="str">
        <f t="shared" si="34"/>
        <v/>
      </c>
      <c r="AW186" s="450" t="str">
        <f t="shared" si="28"/>
        <v/>
      </c>
      <c r="AX186" s="450" t="str">
        <f t="shared" si="35"/>
        <v/>
      </c>
      <c r="AY186" s="457" t="str">
        <f t="shared" si="36"/>
        <v/>
      </c>
      <c r="AZ186" s="464" t="str">
        <f t="shared" si="37"/>
        <v/>
      </c>
      <c r="BA186" s="47" t="str">
        <f t="shared" si="38"/>
        <v/>
      </c>
      <c r="BB186" s="47" t="str">
        <f t="shared" si="39"/>
        <v/>
      </c>
      <c r="BC186" s="47" t="str">
        <f t="shared" si="40"/>
        <v/>
      </c>
      <c r="BD186" s="47" t="str">
        <f t="shared" si="49"/>
        <v/>
      </c>
      <c r="BE186" s="486"/>
      <c r="BF186" s="492"/>
      <c r="BG186" s="464" t="str">
        <f t="shared" si="41"/>
        <v/>
      </c>
      <c r="BH186" s="464" t="str">
        <f t="shared" si="50"/>
        <v/>
      </c>
      <c r="BI186" s="464" t="str">
        <f t="shared" si="42"/>
        <v/>
      </c>
      <c r="BJ186" s="492"/>
      <c r="BK186" s="492"/>
      <c r="BL186" s="492"/>
      <c r="BM186" s="492"/>
      <c r="BN186" s="464" t="str">
        <f t="shared" si="43"/>
        <v/>
      </c>
      <c r="BO186" s="464" t="str">
        <f t="shared" si="44"/>
        <v/>
      </c>
      <c r="BP186" s="504" t="str">
        <f t="shared" si="51"/>
        <v/>
      </c>
      <c r="BQ186" s="510" t="str">
        <f t="shared" si="52"/>
        <v/>
      </c>
      <c r="BR186" s="510" t="str">
        <f>IF(F186="","",IF(OR(分岐管理シート!AK186&lt;1,分岐管理シート!AK186&gt;13),"error",""))</f>
        <v/>
      </c>
      <c r="BS186" s="510" t="str">
        <f>IF(F186="","",IF(VLOOKUP(AJ186,―!$AD$2:$AE$14,2,FALSE)&lt;=VLOOKUP(AK186,―!$AD$2:$AE$14,2,FALSE),"","error"))</f>
        <v/>
      </c>
      <c r="BT186" s="516"/>
      <c r="BU186" s="516"/>
      <c r="BV186" s="516"/>
      <c r="BW186" s="510" t="str">
        <f t="shared" si="45"/>
        <v/>
      </c>
      <c r="BX186" s="510" t="str">
        <f t="shared" si="46"/>
        <v/>
      </c>
      <c r="BY186" s="510" t="str">
        <f t="shared" si="47"/>
        <v/>
      </c>
      <c r="BZ186" s="516" t="str">
        <f t="shared" si="48"/>
        <v/>
      </c>
      <c r="CA186" s="510" t="str">
        <f>分岐管理シート!BB186</f>
        <v/>
      </c>
      <c r="CB186" s="511" t="str">
        <f t="shared" si="53"/>
        <v/>
      </c>
      <c r="CC186" s="517" t="str">
        <f t="shared" si="29"/>
        <v/>
      </c>
    </row>
    <row r="187" spans="1:81">
      <c r="A187" s="7"/>
      <c r="B187" s="16"/>
      <c r="C187" s="47">
        <v>106</v>
      </c>
      <c r="D187" s="64"/>
      <c r="E187" s="64"/>
      <c r="F187" s="64"/>
      <c r="G187" s="93"/>
      <c r="H187" s="93"/>
      <c r="I187" s="115"/>
      <c r="J187" s="115"/>
      <c r="K187" s="115"/>
      <c r="L187" s="115"/>
      <c r="M187" s="147"/>
      <c r="N187" s="161">
        <f t="shared" si="30"/>
        <v>0</v>
      </c>
      <c r="O187" s="167">
        <f t="shared" si="31"/>
        <v>0</v>
      </c>
      <c r="P187" s="179"/>
      <c r="Q187" s="192"/>
      <c r="R187" s="192"/>
      <c r="S187" s="192"/>
      <c r="T187" s="192"/>
      <c r="U187" s="192"/>
      <c r="V187" s="192"/>
      <c r="W187" s="192"/>
      <c r="X187" s="192"/>
      <c r="Y187" s="192"/>
      <c r="Z187" s="192"/>
      <c r="AA187" s="192"/>
      <c r="AB187" s="192"/>
      <c r="AC187" s="192"/>
      <c r="AD187" s="192"/>
      <c r="AE187" s="192"/>
      <c r="AF187" s="147"/>
      <c r="AG187" s="115"/>
      <c r="AH187" s="115"/>
      <c r="AI187" s="93"/>
      <c r="AJ187" s="93"/>
      <c r="AK187" s="307"/>
      <c r="AL187" s="325"/>
      <c r="AM187" s="325"/>
      <c r="AN187" s="147"/>
      <c r="AO187" s="350"/>
      <c r="AP187" s="359"/>
      <c r="AQ187" s="379"/>
      <c r="AR187" s="405"/>
      <c r="AS187" s="405"/>
      <c r="AT187" s="430" t="str">
        <f t="shared" si="32"/>
        <v/>
      </c>
      <c r="AU187" s="437" t="str">
        <f t="shared" si="33"/>
        <v/>
      </c>
      <c r="AV187" s="443" t="str">
        <f t="shared" si="34"/>
        <v/>
      </c>
      <c r="AW187" s="450" t="str">
        <f t="shared" si="28"/>
        <v/>
      </c>
      <c r="AX187" s="450" t="str">
        <f t="shared" si="35"/>
        <v/>
      </c>
      <c r="AY187" s="457" t="str">
        <f t="shared" si="36"/>
        <v/>
      </c>
      <c r="AZ187" s="464" t="str">
        <f t="shared" si="37"/>
        <v/>
      </c>
      <c r="BA187" s="47" t="str">
        <f t="shared" si="38"/>
        <v/>
      </c>
      <c r="BB187" s="47" t="str">
        <f t="shared" si="39"/>
        <v/>
      </c>
      <c r="BC187" s="47" t="str">
        <f t="shared" si="40"/>
        <v/>
      </c>
      <c r="BD187" s="47" t="str">
        <f t="shared" si="49"/>
        <v/>
      </c>
      <c r="BE187" s="486"/>
      <c r="BF187" s="492"/>
      <c r="BG187" s="464" t="str">
        <f t="shared" si="41"/>
        <v/>
      </c>
      <c r="BH187" s="464" t="str">
        <f t="shared" si="50"/>
        <v/>
      </c>
      <c r="BI187" s="464" t="str">
        <f t="shared" si="42"/>
        <v/>
      </c>
      <c r="BJ187" s="492"/>
      <c r="BK187" s="492"/>
      <c r="BL187" s="492"/>
      <c r="BM187" s="492"/>
      <c r="BN187" s="464" t="str">
        <f t="shared" si="43"/>
        <v/>
      </c>
      <c r="BO187" s="464" t="str">
        <f t="shared" si="44"/>
        <v/>
      </c>
      <c r="BP187" s="504" t="str">
        <f t="shared" si="51"/>
        <v/>
      </c>
      <c r="BQ187" s="510" t="str">
        <f t="shared" si="52"/>
        <v/>
      </c>
      <c r="BR187" s="510" t="str">
        <f>IF(F187="","",IF(OR(分岐管理シート!AK187&lt;1,分岐管理シート!AK187&gt;13),"error",""))</f>
        <v/>
      </c>
      <c r="BS187" s="510" t="str">
        <f>IF(F187="","",IF(VLOOKUP(AJ187,―!$AD$2:$AE$14,2,FALSE)&lt;=VLOOKUP(AK187,―!$AD$2:$AE$14,2,FALSE),"","error"))</f>
        <v/>
      </c>
      <c r="BT187" s="516"/>
      <c r="BU187" s="516"/>
      <c r="BV187" s="516"/>
      <c r="BW187" s="510" t="str">
        <f t="shared" si="45"/>
        <v/>
      </c>
      <c r="BX187" s="510" t="str">
        <f t="shared" si="46"/>
        <v/>
      </c>
      <c r="BY187" s="510" t="str">
        <f t="shared" si="47"/>
        <v/>
      </c>
      <c r="BZ187" s="516" t="str">
        <f t="shared" si="48"/>
        <v/>
      </c>
      <c r="CA187" s="510" t="str">
        <f>分岐管理シート!BB187</f>
        <v/>
      </c>
      <c r="CB187" s="511" t="str">
        <f t="shared" si="53"/>
        <v/>
      </c>
      <c r="CC187" s="517" t="str">
        <f t="shared" si="29"/>
        <v/>
      </c>
    </row>
    <row r="188" spans="1:81">
      <c r="A188" s="7"/>
      <c r="B188" s="16"/>
      <c r="C188" s="47">
        <v>107</v>
      </c>
      <c r="D188" s="64"/>
      <c r="E188" s="64"/>
      <c r="F188" s="64"/>
      <c r="G188" s="93"/>
      <c r="H188" s="93"/>
      <c r="I188" s="115"/>
      <c r="J188" s="115"/>
      <c r="K188" s="115"/>
      <c r="L188" s="115"/>
      <c r="M188" s="147"/>
      <c r="N188" s="161">
        <f t="shared" si="30"/>
        <v>0</v>
      </c>
      <c r="O188" s="167">
        <f t="shared" si="31"/>
        <v>0</v>
      </c>
      <c r="P188" s="179"/>
      <c r="Q188" s="192"/>
      <c r="R188" s="192"/>
      <c r="S188" s="192"/>
      <c r="T188" s="192"/>
      <c r="U188" s="192"/>
      <c r="V188" s="192"/>
      <c r="W188" s="192"/>
      <c r="X188" s="192"/>
      <c r="Y188" s="192"/>
      <c r="Z188" s="192"/>
      <c r="AA188" s="192"/>
      <c r="AB188" s="192"/>
      <c r="AC188" s="192"/>
      <c r="AD188" s="192"/>
      <c r="AE188" s="192"/>
      <c r="AF188" s="147"/>
      <c r="AG188" s="115"/>
      <c r="AH188" s="115"/>
      <c r="AI188" s="93"/>
      <c r="AJ188" s="93"/>
      <c r="AK188" s="307"/>
      <c r="AL188" s="325"/>
      <c r="AM188" s="325"/>
      <c r="AN188" s="147"/>
      <c r="AO188" s="350"/>
      <c r="AP188" s="359"/>
      <c r="AQ188" s="379"/>
      <c r="AR188" s="405"/>
      <c r="AS188" s="405"/>
      <c r="AT188" s="430" t="str">
        <f t="shared" si="32"/>
        <v/>
      </c>
      <c r="AU188" s="437" t="str">
        <f t="shared" si="33"/>
        <v/>
      </c>
      <c r="AV188" s="443" t="str">
        <f t="shared" si="34"/>
        <v/>
      </c>
      <c r="AW188" s="450" t="str">
        <f t="shared" si="28"/>
        <v/>
      </c>
      <c r="AX188" s="450" t="str">
        <f t="shared" si="35"/>
        <v/>
      </c>
      <c r="AY188" s="457" t="str">
        <f t="shared" si="36"/>
        <v/>
      </c>
      <c r="AZ188" s="464" t="str">
        <f t="shared" si="37"/>
        <v/>
      </c>
      <c r="BA188" s="47" t="str">
        <f t="shared" si="38"/>
        <v/>
      </c>
      <c r="BB188" s="47" t="str">
        <f t="shared" si="39"/>
        <v/>
      </c>
      <c r="BC188" s="47" t="str">
        <f t="shared" si="40"/>
        <v/>
      </c>
      <c r="BD188" s="47" t="str">
        <f t="shared" si="49"/>
        <v/>
      </c>
      <c r="BE188" s="486"/>
      <c r="BF188" s="492"/>
      <c r="BG188" s="464" t="str">
        <f t="shared" si="41"/>
        <v/>
      </c>
      <c r="BH188" s="464" t="str">
        <f t="shared" si="50"/>
        <v/>
      </c>
      <c r="BI188" s="464" t="str">
        <f t="shared" si="42"/>
        <v/>
      </c>
      <c r="BJ188" s="492"/>
      <c r="BK188" s="492"/>
      <c r="BL188" s="492"/>
      <c r="BM188" s="492"/>
      <c r="BN188" s="464" t="str">
        <f t="shared" si="43"/>
        <v/>
      </c>
      <c r="BO188" s="464" t="str">
        <f t="shared" si="44"/>
        <v/>
      </c>
      <c r="BP188" s="504" t="str">
        <f t="shared" si="51"/>
        <v/>
      </c>
      <c r="BQ188" s="510" t="str">
        <f t="shared" si="52"/>
        <v/>
      </c>
      <c r="BR188" s="510" t="str">
        <f>IF(F188="","",IF(OR(分岐管理シート!AK188&lt;1,分岐管理シート!AK188&gt;13),"error",""))</f>
        <v/>
      </c>
      <c r="BS188" s="510" t="str">
        <f>IF(F188="","",IF(VLOOKUP(AJ188,―!$AD$2:$AE$14,2,FALSE)&lt;=VLOOKUP(AK188,―!$AD$2:$AE$14,2,FALSE),"","error"))</f>
        <v/>
      </c>
      <c r="BT188" s="516"/>
      <c r="BU188" s="516"/>
      <c r="BV188" s="516"/>
      <c r="BW188" s="510" t="str">
        <f t="shared" si="45"/>
        <v/>
      </c>
      <c r="BX188" s="510" t="str">
        <f t="shared" si="46"/>
        <v/>
      </c>
      <c r="BY188" s="510" t="str">
        <f t="shared" si="47"/>
        <v/>
      </c>
      <c r="BZ188" s="516" t="str">
        <f t="shared" si="48"/>
        <v/>
      </c>
      <c r="CA188" s="510" t="str">
        <f>分岐管理シート!BB188</f>
        <v/>
      </c>
      <c r="CB188" s="511" t="str">
        <f t="shared" si="53"/>
        <v/>
      </c>
      <c r="CC188" s="517" t="str">
        <f t="shared" si="29"/>
        <v/>
      </c>
    </row>
    <row r="189" spans="1:81">
      <c r="A189" s="7"/>
      <c r="B189" s="16"/>
      <c r="C189" s="46">
        <v>108</v>
      </c>
      <c r="D189" s="64"/>
      <c r="E189" s="64"/>
      <c r="F189" s="64"/>
      <c r="G189" s="93"/>
      <c r="H189" s="93"/>
      <c r="I189" s="115"/>
      <c r="J189" s="115"/>
      <c r="K189" s="115"/>
      <c r="L189" s="115"/>
      <c r="M189" s="147"/>
      <c r="N189" s="161">
        <f t="shared" si="30"/>
        <v>0</v>
      </c>
      <c r="O189" s="167">
        <f t="shared" si="31"/>
        <v>0</v>
      </c>
      <c r="P189" s="179"/>
      <c r="Q189" s="192"/>
      <c r="R189" s="192"/>
      <c r="S189" s="192"/>
      <c r="T189" s="192"/>
      <c r="U189" s="192"/>
      <c r="V189" s="192"/>
      <c r="W189" s="192"/>
      <c r="X189" s="192"/>
      <c r="Y189" s="192"/>
      <c r="Z189" s="192"/>
      <c r="AA189" s="192"/>
      <c r="AB189" s="192"/>
      <c r="AC189" s="192"/>
      <c r="AD189" s="192"/>
      <c r="AE189" s="192"/>
      <c r="AF189" s="147"/>
      <c r="AG189" s="115"/>
      <c r="AH189" s="115"/>
      <c r="AI189" s="93"/>
      <c r="AJ189" s="93"/>
      <c r="AK189" s="307"/>
      <c r="AL189" s="325"/>
      <c r="AM189" s="325"/>
      <c r="AN189" s="147"/>
      <c r="AO189" s="350"/>
      <c r="AP189" s="359"/>
      <c r="AQ189" s="379"/>
      <c r="AR189" s="405"/>
      <c r="AS189" s="405"/>
      <c r="AT189" s="430" t="str">
        <f t="shared" si="32"/>
        <v/>
      </c>
      <c r="AU189" s="437" t="str">
        <f t="shared" si="33"/>
        <v/>
      </c>
      <c r="AV189" s="443" t="str">
        <f t="shared" si="34"/>
        <v/>
      </c>
      <c r="AW189" s="450" t="str">
        <f t="shared" si="28"/>
        <v/>
      </c>
      <c r="AX189" s="450" t="str">
        <f t="shared" si="35"/>
        <v/>
      </c>
      <c r="AY189" s="457" t="str">
        <f t="shared" si="36"/>
        <v/>
      </c>
      <c r="AZ189" s="464" t="str">
        <f t="shared" si="37"/>
        <v/>
      </c>
      <c r="BA189" s="47" t="str">
        <f t="shared" si="38"/>
        <v/>
      </c>
      <c r="BB189" s="47" t="str">
        <f t="shared" si="39"/>
        <v/>
      </c>
      <c r="BC189" s="47" t="str">
        <f t="shared" si="40"/>
        <v/>
      </c>
      <c r="BD189" s="47" t="str">
        <f t="shared" si="49"/>
        <v/>
      </c>
      <c r="BE189" s="486"/>
      <c r="BF189" s="492"/>
      <c r="BG189" s="464" t="str">
        <f t="shared" si="41"/>
        <v/>
      </c>
      <c r="BH189" s="464" t="str">
        <f t="shared" si="50"/>
        <v/>
      </c>
      <c r="BI189" s="464" t="str">
        <f t="shared" si="42"/>
        <v/>
      </c>
      <c r="BJ189" s="492"/>
      <c r="BK189" s="492"/>
      <c r="BL189" s="492"/>
      <c r="BM189" s="492"/>
      <c r="BN189" s="464" t="str">
        <f t="shared" si="43"/>
        <v/>
      </c>
      <c r="BO189" s="464" t="str">
        <f t="shared" si="44"/>
        <v/>
      </c>
      <c r="BP189" s="504" t="str">
        <f t="shared" si="51"/>
        <v/>
      </c>
      <c r="BQ189" s="510" t="str">
        <f t="shared" si="52"/>
        <v/>
      </c>
      <c r="BR189" s="510" t="str">
        <f>IF(F189="","",IF(OR(分岐管理シート!AK189&lt;1,分岐管理シート!AK189&gt;13),"error",""))</f>
        <v/>
      </c>
      <c r="BS189" s="510" t="str">
        <f>IF(F189="","",IF(VLOOKUP(AJ189,―!$AD$2:$AE$14,2,FALSE)&lt;=VLOOKUP(AK189,―!$AD$2:$AE$14,2,FALSE),"","error"))</f>
        <v/>
      </c>
      <c r="BT189" s="516"/>
      <c r="BU189" s="516"/>
      <c r="BV189" s="516"/>
      <c r="BW189" s="510" t="str">
        <f t="shared" si="45"/>
        <v/>
      </c>
      <c r="BX189" s="510" t="str">
        <f t="shared" si="46"/>
        <v/>
      </c>
      <c r="BY189" s="510" t="str">
        <f t="shared" si="47"/>
        <v/>
      </c>
      <c r="BZ189" s="516" t="str">
        <f t="shared" si="48"/>
        <v/>
      </c>
      <c r="CA189" s="510" t="str">
        <f>分岐管理シート!BB189</f>
        <v/>
      </c>
      <c r="CB189" s="511" t="str">
        <f t="shared" si="53"/>
        <v/>
      </c>
      <c r="CC189" s="517" t="str">
        <f t="shared" si="29"/>
        <v/>
      </c>
    </row>
    <row r="190" spans="1:81">
      <c r="A190" s="7"/>
      <c r="B190" s="16"/>
      <c r="C190" s="47">
        <v>109</v>
      </c>
      <c r="D190" s="64"/>
      <c r="E190" s="64"/>
      <c r="F190" s="64"/>
      <c r="G190" s="93"/>
      <c r="H190" s="93"/>
      <c r="I190" s="115"/>
      <c r="J190" s="115"/>
      <c r="K190" s="115"/>
      <c r="L190" s="115"/>
      <c r="M190" s="147"/>
      <c r="N190" s="161">
        <f t="shared" si="30"/>
        <v>0</v>
      </c>
      <c r="O190" s="167">
        <f t="shared" si="31"/>
        <v>0</v>
      </c>
      <c r="P190" s="179"/>
      <c r="Q190" s="192"/>
      <c r="R190" s="192"/>
      <c r="S190" s="192"/>
      <c r="T190" s="192"/>
      <c r="U190" s="192"/>
      <c r="V190" s="192"/>
      <c r="W190" s="192"/>
      <c r="X190" s="192"/>
      <c r="Y190" s="192"/>
      <c r="Z190" s="192"/>
      <c r="AA190" s="192"/>
      <c r="AB190" s="192"/>
      <c r="AC190" s="192"/>
      <c r="AD190" s="192"/>
      <c r="AE190" s="192"/>
      <c r="AF190" s="147"/>
      <c r="AG190" s="115"/>
      <c r="AH190" s="115"/>
      <c r="AI190" s="93"/>
      <c r="AJ190" s="93"/>
      <c r="AK190" s="307"/>
      <c r="AL190" s="325"/>
      <c r="AM190" s="325"/>
      <c r="AN190" s="147"/>
      <c r="AO190" s="350"/>
      <c r="AP190" s="359"/>
      <c r="AQ190" s="379"/>
      <c r="AR190" s="405"/>
      <c r="AS190" s="405"/>
      <c r="AT190" s="430" t="str">
        <f t="shared" si="32"/>
        <v/>
      </c>
      <c r="AU190" s="437" t="str">
        <f t="shared" si="33"/>
        <v/>
      </c>
      <c r="AV190" s="443" t="str">
        <f t="shared" si="34"/>
        <v/>
      </c>
      <c r="AW190" s="450" t="str">
        <f t="shared" si="28"/>
        <v/>
      </c>
      <c r="AX190" s="450" t="str">
        <f t="shared" si="35"/>
        <v/>
      </c>
      <c r="AY190" s="457" t="str">
        <f t="shared" si="36"/>
        <v/>
      </c>
      <c r="AZ190" s="464" t="str">
        <f t="shared" si="37"/>
        <v/>
      </c>
      <c r="BA190" s="47" t="str">
        <f t="shared" si="38"/>
        <v/>
      </c>
      <c r="BB190" s="47" t="str">
        <f t="shared" si="39"/>
        <v/>
      </c>
      <c r="BC190" s="47" t="str">
        <f t="shared" si="40"/>
        <v/>
      </c>
      <c r="BD190" s="47" t="str">
        <f t="shared" si="49"/>
        <v/>
      </c>
      <c r="BE190" s="486"/>
      <c r="BF190" s="492"/>
      <c r="BG190" s="464" t="str">
        <f t="shared" si="41"/>
        <v/>
      </c>
      <c r="BH190" s="464" t="str">
        <f t="shared" si="50"/>
        <v/>
      </c>
      <c r="BI190" s="464" t="str">
        <f t="shared" si="42"/>
        <v/>
      </c>
      <c r="BJ190" s="492"/>
      <c r="BK190" s="492"/>
      <c r="BL190" s="492"/>
      <c r="BM190" s="492"/>
      <c r="BN190" s="464" t="str">
        <f t="shared" si="43"/>
        <v/>
      </c>
      <c r="BO190" s="464" t="str">
        <f t="shared" si="44"/>
        <v/>
      </c>
      <c r="BP190" s="504" t="str">
        <f t="shared" si="51"/>
        <v/>
      </c>
      <c r="BQ190" s="510" t="str">
        <f t="shared" si="52"/>
        <v/>
      </c>
      <c r="BR190" s="510" t="str">
        <f>IF(F190="","",IF(OR(分岐管理シート!AK190&lt;1,分岐管理シート!AK190&gt;13),"error",""))</f>
        <v/>
      </c>
      <c r="BS190" s="510" t="str">
        <f>IF(F190="","",IF(VLOOKUP(AJ190,―!$AD$2:$AE$14,2,FALSE)&lt;=VLOOKUP(AK190,―!$AD$2:$AE$14,2,FALSE),"","error"))</f>
        <v/>
      </c>
      <c r="BT190" s="516"/>
      <c r="BU190" s="516"/>
      <c r="BV190" s="516"/>
      <c r="BW190" s="510" t="str">
        <f t="shared" si="45"/>
        <v/>
      </c>
      <c r="BX190" s="510" t="str">
        <f t="shared" si="46"/>
        <v/>
      </c>
      <c r="BY190" s="510" t="str">
        <f t="shared" si="47"/>
        <v/>
      </c>
      <c r="BZ190" s="516" t="str">
        <f t="shared" si="48"/>
        <v/>
      </c>
      <c r="CA190" s="510" t="str">
        <f>分岐管理シート!BB190</f>
        <v/>
      </c>
      <c r="CB190" s="511" t="str">
        <f t="shared" si="53"/>
        <v/>
      </c>
      <c r="CC190" s="517" t="str">
        <f t="shared" si="29"/>
        <v/>
      </c>
    </row>
    <row r="191" spans="1:81">
      <c r="A191" s="7"/>
      <c r="B191" s="16"/>
      <c r="C191" s="47">
        <v>110</v>
      </c>
      <c r="D191" s="64"/>
      <c r="E191" s="64"/>
      <c r="F191" s="64"/>
      <c r="G191" s="93"/>
      <c r="H191" s="93"/>
      <c r="I191" s="115"/>
      <c r="J191" s="115"/>
      <c r="K191" s="115"/>
      <c r="L191" s="115"/>
      <c r="M191" s="147"/>
      <c r="N191" s="161">
        <f t="shared" si="30"/>
        <v>0</v>
      </c>
      <c r="O191" s="167">
        <f t="shared" si="31"/>
        <v>0</v>
      </c>
      <c r="P191" s="179"/>
      <c r="Q191" s="192"/>
      <c r="R191" s="192"/>
      <c r="S191" s="192"/>
      <c r="T191" s="192"/>
      <c r="U191" s="192"/>
      <c r="V191" s="192"/>
      <c r="W191" s="192"/>
      <c r="X191" s="192"/>
      <c r="Y191" s="192"/>
      <c r="Z191" s="192"/>
      <c r="AA191" s="192"/>
      <c r="AB191" s="192"/>
      <c r="AC191" s="192"/>
      <c r="AD191" s="192"/>
      <c r="AE191" s="192"/>
      <c r="AF191" s="147"/>
      <c r="AG191" s="115"/>
      <c r="AH191" s="115"/>
      <c r="AI191" s="93"/>
      <c r="AJ191" s="93"/>
      <c r="AK191" s="307"/>
      <c r="AL191" s="325"/>
      <c r="AM191" s="325"/>
      <c r="AN191" s="147"/>
      <c r="AO191" s="350"/>
      <c r="AP191" s="359"/>
      <c r="AQ191" s="379"/>
      <c r="AR191" s="405"/>
      <c r="AS191" s="405"/>
      <c r="AT191" s="430" t="str">
        <f t="shared" si="32"/>
        <v/>
      </c>
      <c r="AU191" s="437" t="str">
        <f t="shared" si="33"/>
        <v/>
      </c>
      <c r="AV191" s="443" t="str">
        <f t="shared" si="34"/>
        <v/>
      </c>
      <c r="AW191" s="450" t="str">
        <f t="shared" si="28"/>
        <v/>
      </c>
      <c r="AX191" s="450" t="str">
        <f t="shared" si="35"/>
        <v/>
      </c>
      <c r="AY191" s="457" t="str">
        <f t="shared" si="36"/>
        <v/>
      </c>
      <c r="AZ191" s="464" t="str">
        <f t="shared" si="37"/>
        <v/>
      </c>
      <c r="BA191" s="47" t="str">
        <f t="shared" si="38"/>
        <v/>
      </c>
      <c r="BB191" s="47" t="str">
        <f t="shared" si="39"/>
        <v/>
      </c>
      <c r="BC191" s="47" t="str">
        <f t="shared" si="40"/>
        <v/>
      </c>
      <c r="BD191" s="47" t="str">
        <f t="shared" si="49"/>
        <v/>
      </c>
      <c r="BE191" s="486"/>
      <c r="BF191" s="492"/>
      <c r="BG191" s="464" t="str">
        <f t="shared" si="41"/>
        <v/>
      </c>
      <c r="BH191" s="464" t="str">
        <f t="shared" si="50"/>
        <v/>
      </c>
      <c r="BI191" s="464" t="str">
        <f t="shared" si="42"/>
        <v/>
      </c>
      <c r="BJ191" s="492"/>
      <c r="BK191" s="492"/>
      <c r="BL191" s="492"/>
      <c r="BM191" s="492"/>
      <c r="BN191" s="464" t="str">
        <f t="shared" si="43"/>
        <v/>
      </c>
      <c r="BO191" s="464" t="str">
        <f t="shared" si="44"/>
        <v/>
      </c>
      <c r="BP191" s="504" t="str">
        <f t="shared" si="51"/>
        <v/>
      </c>
      <c r="BQ191" s="510" t="str">
        <f t="shared" si="52"/>
        <v/>
      </c>
      <c r="BR191" s="510" t="str">
        <f>IF(F191="","",IF(OR(分岐管理シート!AK191&lt;1,分岐管理シート!AK191&gt;13),"error",""))</f>
        <v/>
      </c>
      <c r="BS191" s="510" t="str">
        <f>IF(F191="","",IF(VLOOKUP(AJ191,―!$AD$2:$AE$14,2,FALSE)&lt;=VLOOKUP(AK191,―!$AD$2:$AE$14,2,FALSE),"","error"))</f>
        <v/>
      </c>
      <c r="BT191" s="516"/>
      <c r="BU191" s="516"/>
      <c r="BV191" s="516"/>
      <c r="BW191" s="510" t="str">
        <f t="shared" si="45"/>
        <v/>
      </c>
      <c r="BX191" s="510" t="str">
        <f t="shared" si="46"/>
        <v/>
      </c>
      <c r="BY191" s="510" t="str">
        <f t="shared" si="47"/>
        <v/>
      </c>
      <c r="BZ191" s="516" t="str">
        <f t="shared" si="48"/>
        <v/>
      </c>
      <c r="CA191" s="510" t="str">
        <f>分岐管理シート!BB191</f>
        <v/>
      </c>
      <c r="CB191" s="511" t="str">
        <f t="shared" si="53"/>
        <v/>
      </c>
      <c r="CC191" s="517" t="str">
        <f t="shared" si="29"/>
        <v/>
      </c>
    </row>
    <row r="192" spans="1:81">
      <c r="A192" s="7"/>
      <c r="B192" s="16"/>
      <c r="C192" s="46">
        <v>111</v>
      </c>
      <c r="D192" s="64"/>
      <c r="E192" s="64"/>
      <c r="F192" s="64"/>
      <c r="G192" s="93"/>
      <c r="H192" s="93"/>
      <c r="I192" s="115"/>
      <c r="J192" s="115"/>
      <c r="K192" s="115"/>
      <c r="L192" s="115"/>
      <c r="M192" s="147"/>
      <c r="N192" s="161">
        <f t="shared" si="30"/>
        <v>0</v>
      </c>
      <c r="O192" s="167">
        <f t="shared" si="31"/>
        <v>0</v>
      </c>
      <c r="P192" s="179"/>
      <c r="Q192" s="192"/>
      <c r="R192" s="192"/>
      <c r="S192" s="192"/>
      <c r="T192" s="192"/>
      <c r="U192" s="192"/>
      <c r="V192" s="192"/>
      <c r="W192" s="192"/>
      <c r="X192" s="192"/>
      <c r="Y192" s="192"/>
      <c r="Z192" s="192"/>
      <c r="AA192" s="192"/>
      <c r="AB192" s="192"/>
      <c r="AC192" s="192"/>
      <c r="AD192" s="192"/>
      <c r="AE192" s="192"/>
      <c r="AF192" s="147"/>
      <c r="AG192" s="115"/>
      <c r="AH192" s="115"/>
      <c r="AI192" s="93"/>
      <c r="AJ192" s="93"/>
      <c r="AK192" s="307"/>
      <c r="AL192" s="325"/>
      <c r="AM192" s="325"/>
      <c r="AN192" s="147"/>
      <c r="AO192" s="350"/>
      <c r="AP192" s="359"/>
      <c r="AQ192" s="379"/>
      <c r="AR192" s="405"/>
      <c r="AS192" s="405"/>
      <c r="AT192" s="430" t="str">
        <f t="shared" si="32"/>
        <v/>
      </c>
      <c r="AU192" s="437" t="str">
        <f t="shared" si="33"/>
        <v/>
      </c>
      <c r="AV192" s="443" t="str">
        <f t="shared" si="34"/>
        <v/>
      </c>
      <c r="AW192" s="450" t="str">
        <f t="shared" si="28"/>
        <v/>
      </c>
      <c r="AX192" s="450" t="str">
        <f t="shared" si="35"/>
        <v/>
      </c>
      <c r="AY192" s="457" t="str">
        <f t="shared" si="36"/>
        <v/>
      </c>
      <c r="AZ192" s="464" t="str">
        <f t="shared" si="37"/>
        <v/>
      </c>
      <c r="BA192" s="47" t="str">
        <f t="shared" si="38"/>
        <v/>
      </c>
      <c r="BB192" s="47" t="str">
        <f t="shared" si="39"/>
        <v/>
      </c>
      <c r="BC192" s="47" t="str">
        <f t="shared" si="40"/>
        <v/>
      </c>
      <c r="BD192" s="47" t="str">
        <f t="shared" si="49"/>
        <v/>
      </c>
      <c r="BE192" s="486"/>
      <c r="BF192" s="492"/>
      <c r="BG192" s="464" t="str">
        <f t="shared" si="41"/>
        <v/>
      </c>
      <c r="BH192" s="464" t="str">
        <f t="shared" si="50"/>
        <v/>
      </c>
      <c r="BI192" s="464" t="str">
        <f t="shared" si="42"/>
        <v/>
      </c>
      <c r="BJ192" s="492"/>
      <c r="BK192" s="492"/>
      <c r="BL192" s="492"/>
      <c r="BM192" s="492"/>
      <c r="BN192" s="464" t="str">
        <f t="shared" si="43"/>
        <v/>
      </c>
      <c r="BO192" s="464" t="str">
        <f t="shared" si="44"/>
        <v/>
      </c>
      <c r="BP192" s="504" t="str">
        <f t="shared" si="51"/>
        <v/>
      </c>
      <c r="BQ192" s="510" t="str">
        <f t="shared" si="52"/>
        <v/>
      </c>
      <c r="BR192" s="510" t="str">
        <f>IF(F192="","",IF(OR(分岐管理シート!AK192&lt;1,分岐管理シート!AK192&gt;13),"error",""))</f>
        <v/>
      </c>
      <c r="BS192" s="510" t="str">
        <f>IF(F192="","",IF(VLOOKUP(AJ192,―!$AD$2:$AE$14,2,FALSE)&lt;=VLOOKUP(AK192,―!$AD$2:$AE$14,2,FALSE),"","error"))</f>
        <v/>
      </c>
      <c r="BT192" s="516"/>
      <c r="BU192" s="516"/>
      <c r="BV192" s="516"/>
      <c r="BW192" s="510" t="str">
        <f t="shared" si="45"/>
        <v/>
      </c>
      <c r="BX192" s="510" t="str">
        <f t="shared" si="46"/>
        <v/>
      </c>
      <c r="BY192" s="510" t="str">
        <f t="shared" si="47"/>
        <v/>
      </c>
      <c r="BZ192" s="516" t="str">
        <f t="shared" si="48"/>
        <v/>
      </c>
      <c r="CA192" s="510" t="str">
        <f>分岐管理シート!BB192</f>
        <v/>
      </c>
      <c r="CB192" s="511" t="str">
        <f t="shared" si="53"/>
        <v/>
      </c>
      <c r="CC192" s="517" t="str">
        <f t="shared" si="29"/>
        <v/>
      </c>
    </row>
    <row r="193" spans="1:81">
      <c r="A193" s="7"/>
      <c r="B193" s="16"/>
      <c r="C193" s="47">
        <v>112</v>
      </c>
      <c r="D193" s="64"/>
      <c r="E193" s="64"/>
      <c r="F193" s="64"/>
      <c r="G193" s="93"/>
      <c r="H193" s="93"/>
      <c r="I193" s="115"/>
      <c r="J193" s="115"/>
      <c r="K193" s="115"/>
      <c r="L193" s="115"/>
      <c r="M193" s="147"/>
      <c r="N193" s="161">
        <f t="shared" si="30"/>
        <v>0</v>
      </c>
      <c r="O193" s="167">
        <f t="shared" si="31"/>
        <v>0</v>
      </c>
      <c r="P193" s="179"/>
      <c r="Q193" s="192"/>
      <c r="R193" s="192"/>
      <c r="S193" s="192"/>
      <c r="T193" s="192"/>
      <c r="U193" s="192"/>
      <c r="V193" s="192"/>
      <c r="W193" s="192"/>
      <c r="X193" s="192"/>
      <c r="Y193" s="192"/>
      <c r="Z193" s="192"/>
      <c r="AA193" s="192"/>
      <c r="AB193" s="192"/>
      <c r="AC193" s="192"/>
      <c r="AD193" s="192"/>
      <c r="AE193" s="192"/>
      <c r="AF193" s="147"/>
      <c r="AG193" s="115"/>
      <c r="AH193" s="115"/>
      <c r="AI193" s="93"/>
      <c r="AJ193" s="93"/>
      <c r="AK193" s="307"/>
      <c r="AL193" s="325"/>
      <c r="AM193" s="325"/>
      <c r="AN193" s="147"/>
      <c r="AO193" s="350"/>
      <c r="AP193" s="359"/>
      <c r="AQ193" s="379"/>
      <c r="AR193" s="405"/>
      <c r="AS193" s="405"/>
      <c r="AT193" s="430" t="str">
        <f t="shared" si="32"/>
        <v/>
      </c>
      <c r="AU193" s="437" t="str">
        <f t="shared" si="33"/>
        <v/>
      </c>
      <c r="AV193" s="443" t="str">
        <f t="shared" si="34"/>
        <v/>
      </c>
      <c r="AW193" s="450" t="str">
        <f t="shared" si="28"/>
        <v/>
      </c>
      <c r="AX193" s="450" t="str">
        <f t="shared" si="35"/>
        <v/>
      </c>
      <c r="AY193" s="457" t="str">
        <f t="shared" si="36"/>
        <v/>
      </c>
      <c r="AZ193" s="464" t="str">
        <f t="shared" si="37"/>
        <v/>
      </c>
      <c r="BA193" s="47" t="str">
        <f t="shared" si="38"/>
        <v/>
      </c>
      <c r="BB193" s="47" t="str">
        <f t="shared" si="39"/>
        <v/>
      </c>
      <c r="BC193" s="47" t="str">
        <f t="shared" si="40"/>
        <v/>
      </c>
      <c r="BD193" s="47" t="str">
        <f t="shared" si="49"/>
        <v/>
      </c>
      <c r="BE193" s="486"/>
      <c r="BF193" s="492"/>
      <c r="BG193" s="464" t="str">
        <f t="shared" si="41"/>
        <v/>
      </c>
      <c r="BH193" s="464" t="str">
        <f t="shared" si="50"/>
        <v/>
      </c>
      <c r="BI193" s="464" t="str">
        <f t="shared" si="42"/>
        <v/>
      </c>
      <c r="BJ193" s="492"/>
      <c r="BK193" s="492"/>
      <c r="BL193" s="492"/>
      <c r="BM193" s="492"/>
      <c r="BN193" s="464" t="str">
        <f t="shared" si="43"/>
        <v/>
      </c>
      <c r="BO193" s="464" t="str">
        <f t="shared" si="44"/>
        <v/>
      </c>
      <c r="BP193" s="504" t="str">
        <f t="shared" si="51"/>
        <v/>
      </c>
      <c r="BQ193" s="510" t="str">
        <f t="shared" si="52"/>
        <v/>
      </c>
      <c r="BR193" s="510" t="str">
        <f>IF(F193="","",IF(OR(分岐管理シート!AK193&lt;1,分岐管理シート!AK193&gt;13),"error",""))</f>
        <v/>
      </c>
      <c r="BS193" s="510" t="str">
        <f>IF(F193="","",IF(VLOOKUP(AJ193,―!$AD$2:$AE$14,2,FALSE)&lt;=VLOOKUP(AK193,―!$AD$2:$AE$14,2,FALSE),"","error"))</f>
        <v/>
      </c>
      <c r="BT193" s="516"/>
      <c r="BU193" s="516"/>
      <c r="BV193" s="516"/>
      <c r="BW193" s="510" t="str">
        <f t="shared" si="45"/>
        <v/>
      </c>
      <c r="BX193" s="510" t="str">
        <f t="shared" si="46"/>
        <v/>
      </c>
      <c r="BY193" s="510" t="str">
        <f t="shared" si="47"/>
        <v/>
      </c>
      <c r="BZ193" s="516" t="str">
        <f t="shared" si="48"/>
        <v/>
      </c>
      <c r="CA193" s="510" t="str">
        <f>分岐管理シート!BB193</f>
        <v/>
      </c>
      <c r="CB193" s="511" t="str">
        <f t="shared" si="53"/>
        <v/>
      </c>
      <c r="CC193" s="517" t="str">
        <f t="shared" si="29"/>
        <v/>
      </c>
    </row>
    <row r="194" spans="1:81">
      <c r="A194" s="7"/>
      <c r="B194" s="16"/>
      <c r="C194" s="47">
        <v>113</v>
      </c>
      <c r="D194" s="64"/>
      <c r="E194" s="64"/>
      <c r="F194" s="64"/>
      <c r="G194" s="93"/>
      <c r="H194" s="93"/>
      <c r="I194" s="115"/>
      <c r="J194" s="115"/>
      <c r="K194" s="115"/>
      <c r="L194" s="115"/>
      <c r="M194" s="147"/>
      <c r="N194" s="161">
        <f t="shared" si="30"/>
        <v>0</v>
      </c>
      <c r="O194" s="167">
        <f t="shared" si="31"/>
        <v>0</v>
      </c>
      <c r="P194" s="179"/>
      <c r="Q194" s="192"/>
      <c r="R194" s="192"/>
      <c r="S194" s="192"/>
      <c r="T194" s="192"/>
      <c r="U194" s="192"/>
      <c r="V194" s="192"/>
      <c r="W194" s="192"/>
      <c r="X194" s="192"/>
      <c r="Y194" s="192"/>
      <c r="Z194" s="192"/>
      <c r="AA194" s="192"/>
      <c r="AB194" s="192"/>
      <c r="AC194" s="192"/>
      <c r="AD194" s="192"/>
      <c r="AE194" s="192"/>
      <c r="AF194" s="147"/>
      <c r="AG194" s="115"/>
      <c r="AH194" s="115"/>
      <c r="AI194" s="93"/>
      <c r="AJ194" s="93"/>
      <c r="AK194" s="307"/>
      <c r="AL194" s="325"/>
      <c r="AM194" s="325"/>
      <c r="AN194" s="147"/>
      <c r="AO194" s="350"/>
      <c r="AP194" s="359"/>
      <c r="AQ194" s="379"/>
      <c r="AR194" s="405"/>
      <c r="AS194" s="405"/>
      <c r="AT194" s="430" t="str">
        <f t="shared" si="32"/>
        <v/>
      </c>
      <c r="AU194" s="437" t="str">
        <f t="shared" si="33"/>
        <v/>
      </c>
      <c r="AV194" s="443" t="str">
        <f t="shared" si="34"/>
        <v/>
      </c>
      <c r="AW194" s="450" t="str">
        <f t="shared" si="28"/>
        <v/>
      </c>
      <c r="AX194" s="450" t="str">
        <f t="shared" si="35"/>
        <v/>
      </c>
      <c r="AY194" s="457" t="str">
        <f t="shared" si="36"/>
        <v/>
      </c>
      <c r="AZ194" s="464" t="str">
        <f t="shared" si="37"/>
        <v/>
      </c>
      <c r="BA194" s="47" t="str">
        <f t="shared" si="38"/>
        <v/>
      </c>
      <c r="BB194" s="47" t="str">
        <f t="shared" si="39"/>
        <v/>
      </c>
      <c r="BC194" s="47" t="str">
        <f t="shared" si="40"/>
        <v/>
      </c>
      <c r="BD194" s="47" t="str">
        <f t="shared" si="49"/>
        <v/>
      </c>
      <c r="BE194" s="486"/>
      <c r="BF194" s="492"/>
      <c r="BG194" s="464" t="str">
        <f t="shared" si="41"/>
        <v/>
      </c>
      <c r="BH194" s="464" t="str">
        <f t="shared" si="50"/>
        <v/>
      </c>
      <c r="BI194" s="464" t="str">
        <f t="shared" si="42"/>
        <v/>
      </c>
      <c r="BJ194" s="492"/>
      <c r="BK194" s="492"/>
      <c r="BL194" s="492"/>
      <c r="BM194" s="492"/>
      <c r="BN194" s="464" t="str">
        <f t="shared" si="43"/>
        <v/>
      </c>
      <c r="BO194" s="464" t="str">
        <f t="shared" si="44"/>
        <v/>
      </c>
      <c r="BP194" s="504" t="str">
        <f t="shared" si="51"/>
        <v/>
      </c>
      <c r="BQ194" s="510" t="str">
        <f t="shared" si="52"/>
        <v/>
      </c>
      <c r="BR194" s="510" t="str">
        <f>IF(F194="","",IF(OR(分岐管理シート!AK194&lt;1,分岐管理シート!AK194&gt;13),"error",""))</f>
        <v/>
      </c>
      <c r="BS194" s="510" t="str">
        <f>IF(F194="","",IF(VLOOKUP(AJ194,―!$AD$2:$AE$14,2,FALSE)&lt;=VLOOKUP(AK194,―!$AD$2:$AE$14,2,FALSE),"","error"))</f>
        <v/>
      </c>
      <c r="BT194" s="516"/>
      <c r="BU194" s="516"/>
      <c r="BV194" s="516"/>
      <c r="BW194" s="510" t="str">
        <f t="shared" si="45"/>
        <v/>
      </c>
      <c r="BX194" s="510" t="str">
        <f t="shared" si="46"/>
        <v/>
      </c>
      <c r="BY194" s="510" t="str">
        <f t="shared" si="47"/>
        <v/>
      </c>
      <c r="BZ194" s="516" t="str">
        <f t="shared" si="48"/>
        <v/>
      </c>
      <c r="CA194" s="510" t="str">
        <f>分岐管理シート!BB194</f>
        <v/>
      </c>
      <c r="CB194" s="511" t="str">
        <f t="shared" si="53"/>
        <v/>
      </c>
      <c r="CC194" s="517" t="str">
        <f t="shared" si="29"/>
        <v/>
      </c>
    </row>
    <row r="195" spans="1:81">
      <c r="A195" s="7"/>
      <c r="B195" s="16"/>
      <c r="C195" s="46">
        <v>114</v>
      </c>
      <c r="D195" s="64"/>
      <c r="E195" s="64"/>
      <c r="F195" s="64"/>
      <c r="G195" s="93"/>
      <c r="H195" s="93"/>
      <c r="I195" s="115"/>
      <c r="J195" s="115"/>
      <c r="K195" s="115"/>
      <c r="L195" s="115"/>
      <c r="M195" s="147"/>
      <c r="N195" s="161">
        <f t="shared" si="30"/>
        <v>0</v>
      </c>
      <c r="O195" s="167">
        <f t="shared" si="31"/>
        <v>0</v>
      </c>
      <c r="P195" s="179"/>
      <c r="Q195" s="192"/>
      <c r="R195" s="192"/>
      <c r="S195" s="192"/>
      <c r="T195" s="192"/>
      <c r="U195" s="192"/>
      <c r="V195" s="192"/>
      <c r="W195" s="192"/>
      <c r="X195" s="192"/>
      <c r="Y195" s="192"/>
      <c r="Z195" s="192"/>
      <c r="AA195" s="192"/>
      <c r="AB195" s="192"/>
      <c r="AC195" s="192"/>
      <c r="AD195" s="192"/>
      <c r="AE195" s="192"/>
      <c r="AF195" s="147"/>
      <c r="AG195" s="115"/>
      <c r="AH195" s="115"/>
      <c r="AI195" s="93"/>
      <c r="AJ195" s="93"/>
      <c r="AK195" s="307"/>
      <c r="AL195" s="325"/>
      <c r="AM195" s="325"/>
      <c r="AN195" s="147"/>
      <c r="AO195" s="350"/>
      <c r="AP195" s="359"/>
      <c r="AQ195" s="379"/>
      <c r="AR195" s="405"/>
      <c r="AS195" s="405"/>
      <c r="AT195" s="430" t="str">
        <f t="shared" si="32"/>
        <v/>
      </c>
      <c r="AU195" s="437" t="str">
        <f t="shared" si="33"/>
        <v/>
      </c>
      <c r="AV195" s="443" t="str">
        <f t="shared" si="34"/>
        <v/>
      </c>
      <c r="AW195" s="450" t="str">
        <f t="shared" si="28"/>
        <v/>
      </c>
      <c r="AX195" s="450" t="str">
        <f t="shared" si="35"/>
        <v/>
      </c>
      <c r="AY195" s="457" t="str">
        <f t="shared" si="36"/>
        <v/>
      </c>
      <c r="AZ195" s="464" t="str">
        <f t="shared" si="37"/>
        <v/>
      </c>
      <c r="BA195" s="47" t="str">
        <f t="shared" si="38"/>
        <v/>
      </c>
      <c r="BB195" s="47" t="str">
        <f t="shared" si="39"/>
        <v/>
      </c>
      <c r="BC195" s="47" t="str">
        <f t="shared" si="40"/>
        <v/>
      </c>
      <c r="BD195" s="47" t="str">
        <f t="shared" si="49"/>
        <v/>
      </c>
      <c r="BE195" s="486"/>
      <c r="BF195" s="492"/>
      <c r="BG195" s="464" t="str">
        <f t="shared" si="41"/>
        <v/>
      </c>
      <c r="BH195" s="464" t="str">
        <f t="shared" si="50"/>
        <v/>
      </c>
      <c r="BI195" s="464" t="str">
        <f t="shared" si="42"/>
        <v/>
      </c>
      <c r="BJ195" s="492"/>
      <c r="BK195" s="492"/>
      <c r="BL195" s="492"/>
      <c r="BM195" s="492"/>
      <c r="BN195" s="464" t="str">
        <f t="shared" si="43"/>
        <v/>
      </c>
      <c r="BO195" s="464" t="str">
        <f t="shared" si="44"/>
        <v/>
      </c>
      <c r="BP195" s="504" t="str">
        <f t="shared" si="51"/>
        <v/>
      </c>
      <c r="BQ195" s="510" t="str">
        <f t="shared" si="52"/>
        <v/>
      </c>
      <c r="BR195" s="510" t="str">
        <f>IF(F195="","",IF(OR(分岐管理シート!AK195&lt;1,分岐管理シート!AK195&gt;13),"error",""))</f>
        <v/>
      </c>
      <c r="BS195" s="510" t="str">
        <f>IF(F195="","",IF(VLOOKUP(AJ195,―!$AD$2:$AE$14,2,FALSE)&lt;=VLOOKUP(AK195,―!$AD$2:$AE$14,2,FALSE),"","error"))</f>
        <v/>
      </c>
      <c r="BT195" s="516"/>
      <c r="BU195" s="516"/>
      <c r="BV195" s="516"/>
      <c r="BW195" s="510" t="str">
        <f t="shared" si="45"/>
        <v/>
      </c>
      <c r="BX195" s="510" t="str">
        <f t="shared" si="46"/>
        <v/>
      </c>
      <c r="BY195" s="510" t="str">
        <f t="shared" si="47"/>
        <v/>
      </c>
      <c r="BZ195" s="516" t="str">
        <f t="shared" si="48"/>
        <v/>
      </c>
      <c r="CA195" s="510" t="str">
        <f>分岐管理シート!BB195</f>
        <v/>
      </c>
      <c r="CB195" s="511" t="str">
        <f t="shared" si="53"/>
        <v/>
      </c>
      <c r="CC195" s="517" t="str">
        <f t="shared" si="29"/>
        <v/>
      </c>
    </row>
    <row r="196" spans="1:81">
      <c r="A196" s="7"/>
      <c r="B196" s="16"/>
      <c r="C196" s="47">
        <v>115</v>
      </c>
      <c r="D196" s="64"/>
      <c r="E196" s="64"/>
      <c r="F196" s="64"/>
      <c r="G196" s="93"/>
      <c r="H196" s="93"/>
      <c r="I196" s="115"/>
      <c r="J196" s="115"/>
      <c r="K196" s="115"/>
      <c r="L196" s="115"/>
      <c r="M196" s="147"/>
      <c r="N196" s="161">
        <f t="shared" si="30"/>
        <v>0</v>
      </c>
      <c r="O196" s="167">
        <f t="shared" si="31"/>
        <v>0</v>
      </c>
      <c r="P196" s="179"/>
      <c r="Q196" s="192"/>
      <c r="R196" s="192"/>
      <c r="S196" s="192"/>
      <c r="T196" s="192"/>
      <c r="U196" s="192"/>
      <c r="V196" s="192"/>
      <c r="W196" s="192"/>
      <c r="X196" s="192"/>
      <c r="Y196" s="192"/>
      <c r="Z196" s="192"/>
      <c r="AA196" s="192"/>
      <c r="AB196" s="192"/>
      <c r="AC196" s="192"/>
      <c r="AD196" s="192"/>
      <c r="AE196" s="192"/>
      <c r="AF196" s="147"/>
      <c r="AG196" s="115"/>
      <c r="AH196" s="115"/>
      <c r="AI196" s="93"/>
      <c r="AJ196" s="93"/>
      <c r="AK196" s="307"/>
      <c r="AL196" s="325"/>
      <c r="AM196" s="325"/>
      <c r="AN196" s="147"/>
      <c r="AO196" s="350"/>
      <c r="AP196" s="359"/>
      <c r="AQ196" s="379"/>
      <c r="AR196" s="405"/>
      <c r="AS196" s="405"/>
      <c r="AT196" s="430" t="str">
        <f t="shared" si="32"/>
        <v/>
      </c>
      <c r="AU196" s="437" t="str">
        <f t="shared" si="33"/>
        <v/>
      </c>
      <c r="AV196" s="443" t="str">
        <f t="shared" si="34"/>
        <v/>
      </c>
      <c r="AW196" s="450" t="str">
        <f t="shared" si="28"/>
        <v/>
      </c>
      <c r="AX196" s="450" t="str">
        <f t="shared" si="35"/>
        <v/>
      </c>
      <c r="AY196" s="457" t="str">
        <f t="shared" si="36"/>
        <v/>
      </c>
      <c r="AZ196" s="464" t="str">
        <f t="shared" si="37"/>
        <v/>
      </c>
      <c r="BA196" s="47" t="str">
        <f t="shared" si="38"/>
        <v/>
      </c>
      <c r="BB196" s="47" t="str">
        <f t="shared" si="39"/>
        <v/>
      </c>
      <c r="BC196" s="47" t="str">
        <f t="shared" si="40"/>
        <v/>
      </c>
      <c r="BD196" s="47" t="str">
        <f t="shared" si="49"/>
        <v/>
      </c>
      <c r="BE196" s="486"/>
      <c r="BF196" s="492"/>
      <c r="BG196" s="464" t="str">
        <f t="shared" si="41"/>
        <v/>
      </c>
      <c r="BH196" s="464" t="str">
        <f t="shared" si="50"/>
        <v/>
      </c>
      <c r="BI196" s="464" t="str">
        <f t="shared" si="42"/>
        <v/>
      </c>
      <c r="BJ196" s="492"/>
      <c r="BK196" s="492"/>
      <c r="BL196" s="492"/>
      <c r="BM196" s="492"/>
      <c r="BN196" s="464" t="str">
        <f t="shared" si="43"/>
        <v/>
      </c>
      <c r="BO196" s="464" t="str">
        <f t="shared" si="44"/>
        <v/>
      </c>
      <c r="BP196" s="504" t="str">
        <f t="shared" si="51"/>
        <v/>
      </c>
      <c r="BQ196" s="510" t="str">
        <f t="shared" si="52"/>
        <v/>
      </c>
      <c r="BR196" s="510" t="str">
        <f>IF(F196="","",IF(OR(分岐管理シート!AK196&lt;1,分岐管理シート!AK196&gt;13),"error",""))</f>
        <v/>
      </c>
      <c r="BS196" s="510" t="str">
        <f>IF(F196="","",IF(VLOOKUP(AJ196,―!$AD$2:$AE$14,2,FALSE)&lt;=VLOOKUP(AK196,―!$AD$2:$AE$14,2,FALSE),"","error"))</f>
        <v/>
      </c>
      <c r="BT196" s="516"/>
      <c r="BU196" s="516"/>
      <c r="BV196" s="516"/>
      <c r="BW196" s="510" t="str">
        <f t="shared" si="45"/>
        <v/>
      </c>
      <c r="BX196" s="510" t="str">
        <f t="shared" si="46"/>
        <v/>
      </c>
      <c r="BY196" s="510" t="str">
        <f t="shared" si="47"/>
        <v/>
      </c>
      <c r="BZ196" s="516" t="str">
        <f t="shared" si="48"/>
        <v/>
      </c>
      <c r="CA196" s="510" t="str">
        <f>分岐管理シート!BB196</f>
        <v/>
      </c>
      <c r="CB196" s="511" t="str">
        <f t="shared" si="53"/>
        <v/>
      </c>
      <c r="CC196" s="517" t="str">
        <f t="shared" si="29"/>
        <v/>
      </c>
    </row>
    <row r="197" spans="1:81">
      <c r="A197" s="7"/>
      <c r="B197" s="16"/>
      <c r="C197" s="47">
        <v>116</v>
      </c>
      <c r="D197" s="64"/>
      <c r="E197" s="64"/>
      <c r="F197" s="64"/>
      <c r="G197" s="93"/>
      <c r="H197" s="93"/>
      <c r="I197" s="115"/>
      <c r="J197" s="115"/>
      <c r="K197" s="115"/>
      <c r="L197" s="115"/>
      <c r="M197" s="147"/>
      <c r="N197" s="161">
        <f t="shared" si="30"/>
        <v>0</v>
      </c>
      <c r="O197" s="167">
        <f t="shared" si="31"/>
        <v>0</v>
      </c>
      <c r="P197" s="179"/>
      <c r="Q197" s="192"/>
      <c r="R197" s="192"/>
      <c r="S197" s="192"/>
      <c r="T197" s="192"/>
      <c r="U197" s="192"/>
      <c r="V197" s="192"/>
      <c r="W197" s="192"/>
      <c r="X197" s="192"/>
      <c r="Y197" s="192"/>
      <c r="Z197" s="192"/>
      <c r="AA197" s="192"/>
      <c r="AB197" s="192"/>
      <c r="AC197" s="192"/>
      <c r="AD197" s="192"/>
      <c r="AE197" s="192"/>
      <c r="AF197" s="147"/>
      <c r="AG197" s="115"/>
      <c r="AH197" s="115"/>
      <c r="AI197" s="93"/>
      <c r="AJ197" s="93"/>
      <c r="AK197" s="307"/>
      <c r="AL197" s="325"/>
      <c r="AM197" s="325"/>
      <c r="AN197" s="147"/>
      <c r="AO197" s="350"/>
      <c r="AP197" s="359"/>
      <c r="AQ197" s="379"/>
      <c r="AR197" s="405"/>
      <c r="AS197" s="405"/>
      <c r="AT197" s="430" t="str">
        <f t="shared" si="32"/>
        <v/>
      </c>
      <c r="AU197" s="437" t="str">
        <f t="shared" si="33"/>
        <v/>
      </c>
      <c r="AV197" s="443" t="str">
        <f t="shared" si="34"/>
        <v/>
      </c>
      <c r="AW197" s="450" t="str">
        <f t="shared" si="28"/>
        <v/>
      </c>
      <c r="AX197" s="450" t="str">
        <f t="shared" si="35"/>
        <v/>
      </c>
      <c r="AY197" s="457" t="str">
        <f t="shared" si="36"/>
        <v/>
      </c>
      <c r="AZ197" s="464" t="str">
        <f t="shared" si="37"/>
        <v/>
      </c>
      <c r="BA197" s="47" t="str">
        <f t="shared" si="38"/>
        <v/>
      </c>
      <c r="BB197" s="47" t="str">
        <f t="shared" si="39"/>
        <v/>
      </c>
      <c r="BC197" s="47" t="str">
        <f t="shared" si="40"/>
        <v/>
      </c>
      <c r="BD197" s="47" t="str">
        <f t="shared" si="49"/>
        <v/>
      </c>
      <c r="BE197" s="486"/>
      <c r="BF197" s="492"/>
      <c r="BG197" s="464" t="str">
        <f t="shared" si="41"/>
        <v/>
      </c>
      <c r="BH197" s="464" t="str">
        <f t="shared" si="50"/>
        <v/>
      </c>
      <c r="BI197" s="464" t="str">
        <f t="shared" si="42"/>
        <v/>
      </c>
      <c r="BJ197" s="492"/>
      <c r="BK197" s="492"/>
      <c r="BL197" s="492"/>
      <c r="BM197" s="492"/>
      <c r="BN197" s="464" t="str">
        <f t="shared" si="43"/>
        <v/>
      </c>
      <c r="BO197" s="464" t="str">
        <f t="shared" si="44"/>
        <v/>
      </c>
      <c r="BP197" s="504" t="str">
        <f t="shared" si="51"/>
        <v/>
      </c>
      <c r="BQ197" s="510" t="str">
        <f t="shared" si="52"/>
        <v/>
      </c>
      <c r="BR197" s="510" t="str">
        <f>IF(F197="","",IF(OR(分岐管理シート!AK197&lt;1,分岐管理シート!AK197&gt;13),"error",""))</f>
        <v/>
      </c>
      <c r="BS197" s="510" t="str">
        <f>IF(F197="","",IF(VLOOKUP(AJ197,―!$AD$2:$AE$14,2,FALSE)&lt;=VLOOKUP(AK197,―!$AD$2:$AE$14,2,FALSE),"","error"))</f>
        <v/>
      </c>
      <c r="BT197" s="516"/>
      <c r="BU197" s="516"/>
      <c r="BV197" s="516"/>
      <c r="BW197" s="510" t="str">
        <f t="shared" si="45"/>
        <v/>
      </c>
      <c r="BX197" s="510" t="str">
        <f t="shared" si="46"/>
        <v/>
      </c>
      <c r="BY197" s="510" t="str">
        <f t="shared" si="47"/>
        <v/>
      </c>
      <c r="BZ197" s="516" t="str">
        <f t="shared" si="48"/>
        <v/>
      </c>
      <c r="CA197" s="510" t="str">
        <f>分岐管理シート!BB197</f>
        <v/>
      </c>
      <c r="CB197" s="511" t="str">
        <f t="shared" si="53"/>
        <v/>
      </c>
      <c r="CC197" s="517" t="str">
        <f t="shared" si="29"/>
        <v/>
      </c>
    </row>
    <row r="198" spans="1:81">
      <c r="A198" s="7"/>
      <c r="B198" s="16"/>
      <c r="C198" s="46">
        <v>117</v>
      </c>
      <c r="D198" s="64"/>
      <c r="E198" s="64"/>
      <c r="F198" s="64"/>
      <c r="G198" s="93"/>
      <c r="H198" s="93"/>
      <c r="I198" s="115"/>
      <c r="J198" s="115"/>
      <c r="K198" s="115"/>
      <c r="L198" s="115"/>
      <c r="M198" s="147"/>
      <c r="N198" s="161">
        <f t="shared" si="30"/>
        <v>0</v>
      </c>
      <c r="O198" s="167">
        <f t="shared" si="31"/>
        <v>0</v>
      </c>
      <c r="P198" s="179"/>
      <c r="Q198" s="192"/>
      <c r="R198" s="192"/>
      <c r="S198" s="192"/>
      <c r="T198" s="192"/>
      <c r="U198" s="192"/>
      <c r="V198" s="192"/>
      <c r="W198" s="192"/>
      <c r="X198" s="192"/>
      <c r="Y198" s="192"/>
      <c r="Z198" s="192"/>
      <c r="AA198" s="192"/>
      <c r="AB198" s="192"/>
      <c r="AC198" s="192"/>
      <c r="AD198" s="192"/>
      <c r="AE198" s="192"/>
      <c r="AF198" s="147"/>
      <c r="AG198" s="115"/>
      <c r="AH198" s="115"/>
      <c r="AI198" s="93"/>
      <c r="AJ198" s="93"/>
      <c r="AK198" s="307"/>
      <c r="AL198" s="325"/>
      <c r="AM198" s="325"/>
      <c r="AN198" s="147"/>
      <c r="AO198" s="350"/>
      <c r="AP198" s="359"/>
      <c r="AQ198" s="379"/>
      <c r="AR198" s="405"/>
      <c r="AS198" s="405"/>
      <c r="AT198" s="430" t="str">
        <f t="shared" si="32"/>
        <v/>
      </c>
      <c r="AU198" s="437" t="str">
        <f t="shared" si="33"/>
        <v/>
      </c>
      <c r="AV198" s="443" t="str">
        <f t="shared" si="34"/>
        <v/>
      </c>
      <c r="AW198" s="450" t="str">
        <f t="shared" si="28"/>
        <v/>
      </c>
      <c r="AX198" s="450" t="str">
        <f t="shared" si="35"/>
        <v/>
      </c>
      <c r="AY198" s="457" t="str">
        <f t="shared" si="36"/>
        <v/>
      </c>
      <c r="AZ198" s="464" t="str">
        <f t="shared" si="37"/>
        <v/>
      </c>
      <c r="BA198" s="47" t="str">
        <f t="shared" si="38"/>
        <v/>
      </c>
      <c r="BB198" s="47" t="str">
        <f t="shared" si="39"/>
        <v/>
      </c>
      <c r="BC198" s="47" t="str">
        <f t="shared" si="40"/>
        <v/>
      </c>
      <c r="BD198" s="47" t="str">
        <f t="shared" si="49"/>
        <v/>
      </c>
      <c r="BE198" s="486"/>
      <c r="BF198" s="492"/>
      <c r="BG198" s="464" t="str">
        <f t="shared" si="41"/>
        <v/>
      </c>
      <c r="BH198" s="464" t="str">
        <f t="shared" si="50"/>
        <v/>
      </c>
      <c r="BI198" s="464" t="str">
        <f t="shared" si="42"/>
        <v/>
      </c>
      <c r="BJ198" s="492"/>
      <c r="BK198" s="492"/>
      <c r="BL198" s="492"/>
      <c r="BM198" s="492"/>
      <c r="BN198" s="464" t="str">
        <f t="shared" si="43"/>
        <v/>
      </c>
      <c r="BO198" s="464" t="str">
        <f t="shared" si="44"/>
        <v/>
      </c>
      <c r="BP198" s="504" t="str">
        <f t="shared" si="51"/>
        <v/>
      </c>
      <c r="BQ198" s="510" t="str">
        <f t="shared" si="52"/>
        <v/>
      </c>
      <c r="BR198" s="510" t="str">
        <f>IF(F198="","",IF(OR(分岐管理シート!AK198&lt;1,分岐管理シート!AK198&gt;13),"error",""))</f>
        <v/>
      </c>
      <c r="BS198" s="510" t="str">
        <f>IF(F198="","",IF(VLOOKUP(AJ198,―!$AD$2:$AE$14,2,FALSE)&lt;=VLOOKUP(AK198,―!$AD$2:$AE$14,2,FALSE),"","error"))</f>
        <v/>
      </c>
      <c r="BT198" s="516"/>
      <c r="BU198" s="516"/>
      <c r="BV198" s="516"/>
      <c r="BW198" s="510" t="str">
        <f t="shared" si="45"/>
        <v/>
      </c>
      <c r="BX198" s="510" t="str">
        <f t="shared" si="46"/>
        <v/>
      </c>
      <c r="BY198" s="510" t="str">
        <f t="shared" si="47"/>
        <v/>
      </c>
      <c r="BZ198" s="516" t="str">
        <f t="shared" si="48"/>
        <v/>
      </c>
      <c r="CA198" s="510" t="str">
        <f>分岐管理シート!BB198</f>
        <v/>
      </c>
      <c r="CB198" s="511" t="str">
        <f t="shared" si="53"/>
        <v/>
      </c>
      <c r="CC198" s="517" t="str">
        <f t="shared" si="29"/>
        <v/>
      </c>
    </row>
    <row r="199" spans="1:81">
      <c r="A199" s="7"/>
      <c r="B199" s="16"/>
      <c r="C199" s="47">
        <v>118</v>
      </c>
      <c r="D199" s="64"/>
      <c r="E199" s="64"/>
      <c r="F199" s="64"/>
      <c r="G199" s="93"/>
      <c r="H199" s="93"/>
      <c r="I199" s="115"/>
      <c r="J199" s="115"/>
      <c r="K199" s="115"/>
      <c r="L199" s="115"/>
      <c r="M199" s="147"/>
      <c r="N199" s="161">
        <f t="shared" si="30"/>
        <v>0</v>
      </c>
      <c r="O199" s="167">
        <f t="shared" si="31"/>
        <v>0</v>
      </c>
      <c r="P199" s="179"/>
      <c r="Q199" s="192"/>
      <c r="R199" s="192"/>
      <c r="S199" s="192"/>
      <c r="T199" s="192"/>
      <c r="U199" s="192"/>
      <c r="V199" s="192"/>
      <c r="W199" s="192"/>
      <c r="X199" s="192"/>
      <c r="Y199" s="192"/>
      <c r="Z199" s="192"/>
      <c r="AA199" s="192"/>
      <c r="AB199" s="192"/>
      <c r="AC199" s="192"/>
      <c r="AD199" s="192"/>
      <c r="AE199" s="192"/>
      <c r="AF199" s="147"/>
      <c r="AG199" s="115"/>
      <c r="AH199" s="115"/>
      <c r="AI199" s="93"/>
      <c r="AJ199" s="93"/>
      <c r="AK199" s="307"/>
      <c r="AL199" s="325"/>
      <c r="AM199" s="325"/>
      <c r="AN199" s="147"/>
      <c r="AO199" s="350"/>
      <c r="AP199" s="359"/>
      <c r="AQ199" s="379"/>
      <c r="AR199" s="405"/>
      <c r="AS199" s="405"/>
      <c r="AT199" s="430" t="str">
        <f t="shared" si="32"/>
        <v/>
      </c>
      <c r="AU199" s="437" t="str">
        <f t="shared" si="33"/>
        <v/>
      </c>
      <c r="AV199" s="443" t="str">
        <f t="shared" si="34"/>
        <v/>
      </c>
      <c r="AW199" s="450" t="str">
        <f t="shared" si="28"/>
        <v/>
      </c>
      <c r="AX199" s="450" t="str">
        <f t="shared" si="35"/>
        <v/>
      </c>
      <c r="AY199" s="457" t="str">
        <f t="shared" si="36"/>
        <v/>
      </c>
      <c r="AZ199" s="464" t="str">
        <f t="shared" si="37"/>
        <v/>
      </c>
      <c r="BA199" s="47" t="str">
        <f t="shared" si="38"/>
        <v/>
      </c>
      <c r="BB199" s="47" t="str">
        <f t="shared" si="39"/>
        <v/>
      </c>
      <c r="BC199" s="47" t="str">
        <f t="shared" si="40"/>
        <v/>
      </c>
      <c r="BD199" s="47" t="str">
        <f t="shared" si="49"/>
        <v/>
      </c>
      <c r="BE199" s="486"/>
      <c r="BF199" s="492"/>
      <c r="BG199" s="464" t="str">
        <f t="shared" si="41"/>
        <v/>
      </c>
      <c r="BH199" s="464" t="str">
        <f t="shared" si="50"/>
        <v/>
      </c>
      <c r="BI199" s="464" t="str">
        <f t="shared" si="42"/>
        <v/>
      </c>
      <c r="BJ199" s="492"/>
      <c r="BK199" s="492"/>
      <c r="BL199" s="492"/>
      <c r="BM199" s="492"/>
      <c r="BN199" s="464" t="str">
        <f t="shared" si="43"/>
        <v/>
      </c>
      <c r="BO199" s="464" t="str">
        <f t="shared" si="44"/>
        <v/>
      </c>
      <c r="BP199" s="504" t="str">
        <f t="shared" si="51"/>
        <v/>
      </c>
      <c r="BQ199" s="510" t="str">
        <f t="shared" si="52"/>
        <v/>
      </c>
      <c r="BR199" s="510" t="str">
        <f>IF(F199="","",IF(OR(分岐管理シート!AK199&lt;1,分岐管理シート!AK199&gt;13),"error",""))</f>
        <v/>
      </c>
      <c r="BS199" s="510" t="str">
        <f>IF(F199="","",IF(VLOOKUP(AJ199,―!$AD$2:$AE$14,2,FALSE)&lt;=VLOOKUP(AK199,―!$AD$2:$AE$14,2,FALSE),"","error"))</f>
        <v/>
      </c>
      <c r="BT199" s="516"/>
      <c r="BU199" s="516"/>
      <c r="BV199" s="516"/>
      <c r="BW199" s="510" t="str">
        <f t="shared" si="45"/>
        <v/>
      </c>
      <c r="BX199" s="510" t="str">
        <f t="shared" si="46"/>
        <v/>
      </c>
      <c r="BY199" s="510" t="str">
        <f t="shared" si="47"/>
        <v/>
      </c>
      <c r="BZ199" s="516" t="str">
        <f t="shared" si="48"/>
        <v/>
      </c>
      <c r="CA199" s="510" t="str">
        <f>分岐管理シート!BB199</f>
        <v/>
      </c>
      <c r="CB199" s="511" t="str">
        <f t="shared" si="53"/>
        <v/>
      </c>
      <c r="CC199" s="517" t="str">
        <f t="shared" si="29"/>
        <v/>
      </c>
    </row>
    <row r="200" spans="1:81">
      <c r="A200" s="7"/>
      <c r="B200" s="16"/>
      <c r="C200" s="47">
        <v>119</v>
      </c>
      <c r="D200" s="64"/>
      <c r="E200" s="64"/>
      <c r="F200" s="64"/>
      <c r="G200" s="93"/>
      <c r="H200" s="93"/>
      <c r="I200" s="115"/>
      <c r="J200" s="115"/>
      <c r="K200" s="115"/>
      <c r="L200" s="115"/>
      <c r="M200" s="147"/>
      <c r="N200" s="161">
        <f t="shared" si="30"/>
        <v>0</v>
      </c>
      <c r="O200" s="167">
        <f t="shared" si="31"/>
        <v>0</v>
      </c>
      <c r="P200" s="181"/>
      <c r="Q200" s="194"/>
      <c r="R200" s="194"/>
      <c r="S200" s="194"/>
      <c r="T200" s="194"/>
      <c r="U200" s="194"/>
      <c r="V200" s="194"/>
      <c r="W200" s="194"/>
      <c r="X200" s="194"/>
      <c r="Y200" s="194"/>
      <c r="Z200" s="194"/>
      <c r="AA200" s="194"/>
      <c r="AB200" s="194"/>
      <c r="AC200" s="194"/>
      <c r="AD200" s="194"/>
      <c r="AE200" s="194"/>
      <c r="AF200" s="147"/>
      <c r="AG200" s="115"/>
      <c r="AH200" s="115"/>
      <c r="AI200" s="93"/>
      <c r="AJ200" s="93"/>
      <c r="AK200" s="307"/>
      <c r="AL200" s="325"/>
      <c r="AM200" s="325"/>
      <c r="AN200" s="147"/>
      <c r="AO200" s="350"/>
      <c r="AP200" s="359"/>
      <c r="AQ200" s="379"/>
      <c r="AR200" s="405"/>
      <c r="AS200" s="405"/>
      <c r="AT200" s="430" t="str">
        <f t="shared" si="32"/>
        <v/>
      </c>
      <c r="AU200" s="437" t="str">
        <f t="shared" si="33"/>
        <v/>
      </c>
      <c r="AV200" s="443" t="str">
        <f t="shared" si="34"/>
        <v/>
      </c>
      <c r="AW200" s="450" t="str">
        <f t="shared" si="28"/>
        <v/>
      </c>
      <c r="AX200" s="450" t="str">
        <f t="shared" si="35"/>
        <v/>
      </c>
      <c r="AY200" s="457" t="str">
        <f t="shared" si="36"/>
        <v/>
      </c>
      <c r="AZ200" s="464" t="str">
        <f t="shared" si="37"/>
        <v/>
      </c>
      <c r="BA200" s="47" t="str">
        <f t="shared" si="38"/>
        <v/>
      </c>
      <c r="BB200" s="47" t="str">
        <f t="shared" si="39"/>
        <v/>
      </c>
      <c r="BC200" s="47" t="str">
        <f t="shared" si="40"/>
        <v/>
      </c>
      <c r="BD200" s="47" t="str">
        <f t="shared" si="49"/>
        <v/>
      </c>
      <c r="BE200" s="486"/>
      <c r="BF200" s="492"/>
      <c r="BG200" s="464" t="str">
        <f t="shared" si="41"/>
        <v/>
      </c>
      <c r="BH200" s="464" t="str">
        <f t="shared" si="50"/>
        <v/>
      </c>
      <c r="BI200" s="464" t="str">
        <f t="shared" si="42"/>
        <v/>
      </c>
      <c r="BJ200" s="492"/>
      <c r="BK200" s="492"/>
      <c r="BL200" s="492"/>
      <c r="BM200" s="492"/>
      <c r="BN200" s="464" t="str">
        <f t="shared" si="43"/>
        <v/>
      </c>
      <c r="BO200" s="464" t="str">
        <f t="shared" si="44"/>
        <v/>
      </c>
      <c r="BP200" s="504" t="str">
        <f t="shared" si="51"/>
        <v/>
      </c>
      <c r="BQ200" s="510" t="str">
        <f t="shared" si="52"/>
        <v/>
      </c>
      <c r="BR200" s="510" t="str">
        <f>IF(F200="","",IF(OR(分岐管理シート!AK200&lt;1,分岐管理シート!AK200&gt;13),"error",""))</f>
        <v/>
      </c>
      <c r="BS200" s="510" t="str">
        <f>IF(F200="","",IF(VLOOKUP(AJ200,―!$AD$2:$AE$14,2,FALSE)&lt;=VLOOKUP(AK200,―!$AD$2:$AE$14,2,FALSE),"","error"))</f>
        <v/>
      </c>
      <c r="BT200" s="516"/>
      <c r="BU200" s="516"/>
      <c r="BV200" s="516"/>
      <c r="BW200" s="510" t="str">
        <f t="shared" si="45"/>
        <v/>
      </c>
      <c r="BX200" s="510" t="str">
        <f t="shared" si="46"/>
        <v/>
      </c>
      <c r="BY200" s="510" t="str">
        <f t="shared" si="47"/>
        <v/>
      </c>
      <c r="BZ200" s="516" t="str">
        <f t="shared" si="48"/>
        <v/>
      </c>
      <c r="CA200" s="510" t="str">
        <f>分岐管理シート!BB200</f>
        <v/>
      </c>
      <c r="CB200" s="511" t="str">
        <f t="shared" si="53"/>
        <v/>
      </c>
      <c r="CC200" s="517" t="str">
        <f t="shared" si="29"/>
        <v/>
      </c>
    </row>
    <row r="201" spans="1:81">
      <c r="A201" s="7"/>
      <c r="B201" s="16"/>
      <c r="C201" s="46">
        <v>120</v>
      </c>
      <c r="D201" s="64"/>
      <c r="E201" s="64"/>
      <c r="F201" s="64"/>
      <c r="G201" s="93"/>
      <c r="H201" s="93"/>
      <c r="I201" s="115"/>
      <c r="J201" s="115"/>
      <c r="K201" s="115"/>
      <c r="L201" s="115"/>
      <c r="M201" s="147"/>
      <c r="N201" s="161">
        <f t="shared" si="30"/>
        <v>0</v>
      </c>
      <c r="O201" s="167">
        <f t="shared" si="31"/>
        <v>0</v>
      </c>
      <c r="P201" s="181"/>
      <c r="Q201" s="194"/>
      <c r="R201" s="194"/>
      <c r="S201" s="194"/>
      <c r="T201" s="194"/>
      <c r="U201" s="194"/>
      <c r="V201" s="194"/>
      <c r="W201" s="194"/>
      <c r="X201" s="194"/>
      <c r="Y201" s="194"/>
      <c r="Z201" s="194"/>
      <c r="AA201" s="194"/>
      <c r="AB201" s="194"/>
      <c r="AC201" s="194"/>
      <c r="AD201" s="194"/>
      <c r="AE201" s="194"/>
      <c r="AF201" s="147"/>
      <c r="AG201" s="115"/>
      <c r="AH201" s="115"/>
      <c r="AI201" s="93"/>
      <c r="AJ201" s="93"/>
      <c r="AK201" s="307"/>
      <c r="AL201" s="325"/>
      <c r="AM201" s="325"/>
      <c r="AN201" s="147"/>
      <c r="AO201" s="350"/>
      <c r="AP201" s="359"/>
      <c r="AQ201" s="379"/>
      <c r="AR201" s="405"/>
      <c r="AS201" s="405"/>
      <c r="AT201" s="430" t="str">
        <f t="shared" si="32"/>
        <v/>
      </c>
      <c r="AU201" s="437" t="str">
        <f t="shared" si="33"/>
        <v/>
      </c>
      <c r="AV201" s="443" t="str">
        <f t="shared" si="34"/>
        <v/>
      </c>
      <c r="AW201" s="450" t="str">
        <f t="shared" ref="AW201:AW264" si="54">IF(F201="","",IF(H201="","error",""))</f>
        <v/>
      </c>
      <c r="AX201" s="450" t="str">
        <f t="shared" si="35"/>
        <v/>
      </c>
      <c r="AY201" s="457" t="str">
        <f t="shared" si="36"/>
        <v/>
      </c>
      <c r="AZ201" s="464" t="str">
        <f t="shared" si="37"/>
        <v/>
      </c>
      <c r="BA201" s="47" t="str">
        <f t="shared" si="38"/>
        <v/>
      </c>
      <c r="BB201" s="47" t="str">
        <f t="shared" si="39"/>
        <v/>
      </c>
      <c r="BC201" s="47" t="str">
        <f t="shared" si="40"/>
        <v/>
      </c>
      <c r="BD201" s="47" t="str">
        <f t="shared" si="49"/>
        <v/>
      </c>
      <c r="BE201" s="486"/>
      <c r="BF201" s="492"/>
      <c r="BG201" s="464" t="str">
        <f t="shared" si="41"/>
        <v/>
      </c>
      <c r="BH201" s="464" t="str">
        <f t="shared" si="50"/>
        <v/>
      </c>
      <c r="BI201" s="464" t="str">
        <f t="shared" si="42"/>
        <v/>
      </c>
      <c r="BJ201" s="492"/>
      <c r="BK201" s="492"/>
      <c r="BL201" s="492"/>
      <c r="BM201" s="492"/>
      <c r="BN201" s="464" t="str">
        <f t="shared" si="43"/>
        <v/>
      </c>
      <c r="BO201" s="464" t="str">
        <f t="shared" si="44"/>
        <v/>
      </c>
      <c r="BP201" s="504" t="str">
        <f t="shared" si="51"/>
        <v/>
      </c>
      <c r="BQ201" s="510" t="str">
        <f t="shared" si="52"/>
        <v/>
      </c>
      <c r="BR201" s="510" t="str">
        <f>IF(F201="","",IF(OR(分岐管理シート!AK201&lt;1,分岐管理シート!AK201&gt;13),"error",""))</f>
        <v/>
      </c>
      <c r="BS201" s="510" t="str">
        <f>IF(F201="","",IF(VLOOKUP(AJ201,―!$AD$2:$AE$14,2,FALSE)&lt;=VLOOKUP(AK201,―!$AD$2:$AE$14,2,FALSE),"","error"))</f>
        <v/>
      </c>
      <c r="BT201" s="516"/>
      <c r="BU201" s="516"/>
      <c r="BV201" s="516"/>
      <c r="BW201" s="510" t="str">
        <f t="shared" si="45"/>
        <v/>
      </c>
      <c r="BX201" s="510" t="str">
        <f t="shared" si="46"/>
        <v/>
      </c>
      <c r="BY201" s="510" t="str">
        <f t="shared" si="47"/>
        <v/>
      </c>
      <c r="BZ201" s="516" t="str">
        <f t="shared" si="48"/>
        <v/>
      </c>
      <c r="CA201" s="510" t="str">
        <f>分岐管理シート!BB201</f>
        <v/>
      </c>
      <c r="CB201" s="511" t="str">
        <f t="shared" si="53"/>
        <v/>
      </c>
      <c r="CC201" s="517" t="str">
        <f t="shared" ref="CC201:CC264" si="55">IF(AO201&lt;&gt;"",IF(AND(AI201&lt;&gt;"○",AK201="R6.4以降"),"","error"),"")</f>
        <v/>
      </c>
    </row>
    <row r="202" spans="1:81">
      <c r="A202" s="7"/>
      <c r="B202" s="16"/>
      <c r="C202" s="47">
        <v>121</v>
      </c>
      <c r="D202" s="64"/>
      <c r="E202" s="64"/>
      <c r="F202" s="64"/>
      <c r="G202" s="93"/>
      <c r="H202" s="93"/>
      <c r="I202" s="115"/>
      <c r="J202" s="115"/>
      <c r="K202" s="115"/>
      <c r="L202" s="115"/>
      <c r="M202" s="147"/>
      <c r="N202" s="161">
        <f t="shared" si="30"/>
        <v>0</v>
      </c>
      <c r="O202" s="167">
        <f t="shared" si="31"/>
        <v>0</v>
      </c>
      <c r="P202" s="181"/>
      <c r="Q202" s="194"/>
      <c r="R202" s="194"/>
      <c r="S202" s="194"/>
      <c r="T202" s="194"/>
      <c r="U202" s="194"/>
      <c r="V202" s="194"/>
      <c r="W202" s="194"/>
      <c r="X202" s="194"/>
      <c r="Y202" s="194"/>
      <c r="Z202" s="194"/>
      <c r="AA202" s="194"/>
      <c r="AB202" s="194"/>
      <c r="AC202" s="194"/>
      <c r="AD202" s="194"/>
      <c r="AE202" s="194"/>
      <c r="AF202" s="147"/>
      <c r="AG202" s="115"/>
      <c r="AH202" s="115"/>
      <c r="AI202" s="93"/>
      <c r="AJ202" s="93"/>
      <c r="AK202" s="307"/>
      <c r="AL202" s="325"/>
      <c r="AM202" s="325"/>
      <c r="AN202" s="147"/>
      <c r="AO202" s="350"/>
      <c r="AP202" s="359"/>
      <c r="AQ202" s="379"/>
      <c r="AR202" s="405"/>
      <c r="AS202" s="405"/>
      <c r="AT202" s="430" t="str">
        <f t="shared" si="32"/>
        <v/>
      </c>
      <c r="AU202" s="437" t="str">
        <f t="shared" si="33"/>
        <v/>
      </c>
      <c r="AV202" s="443" t="str">
        <f t="shared" si="34"/>
        <v/>
      </c>
      <c r="AW202" s="450" t="str">
        <f t="shared" si="54"/>
        <v/>
      </c>
      <c r="AX202" s="450" t="str">
        <f t="shared" si="35"/>
        <v/>
      </c>
      <c r="AY202" s="457" t="str">
        <f t="shared" si="36"/>
        <v/>
      </c>
      <c r="AZ202" s="464" t="str">
        <f t="shared" si="37"/>
        <v/>
      </c>
      <c r="BA202" s="47" t="str">
        <f t="shared" si="38"/>
        <v/>
      </c>
      <c r="BB202" s="47" t="str">
        <f t="shared" si="39"/>
        <v/>
      </c>
      <c r="BC202" s="47" t="str">
        <f t="shared" si="40"/>
        <v/>
      </c>
      <c r="BD202" s="47" t="str">
        <f t="shared" si="49"/>
        <v/>
      </c>
      <c r="BE202" s="486"/>
      <c r="BF202" s="492"/>
      <c r="BG202" s="464" t="str">
        <f t="shared" si="41"/>
        <v/>
      </c>
      <c r="BH202" s="464" t="str">
        <f t="shared" si="50"/>
        <v/>
      </c>
      <c r="BI202" s="464" t="str">
        <f t="shared" si="42"/>
        <v/>
      </c>
      <c r="BJ202" s="492"/>
      <c r="BK202" s="492"/>
      <c r="BL202" s="492"/>
      <c r="BM202" s="492"/>
      <c r="BN202" s="464" t="str">
        <f t="shared" si="43"/>
        <v/>
      </c>
      <c r="BO202" s="464" t="str">
        <f t="shared" si="44"/>
        <v/>
      </c>
      <c r="BP202" s="504" t="str">
        <f t="shared" si="51"/>
        <v/>
      </c>
      <c r="BQ202" s="510" t="str">
        <f t="shared" si="52"/>
        <v/>
      </c>
      <c r="BR202" s="510" t="str">
        <f>IF(F202="","",IF(OR(分岐管理シート!AK202&lt;1,分岐管理シート!AK202&gt;13),"error",""))</f>
        <v/>
      </c>
      <c r="BS202" s="510" t="str">
        <f>IF(F202="","",IF(VLOOKUP(AJ202,―!$AD$2:$AE$14,2,FALSE)&lt;=VLOOKUP(AK202,―!$AD$2:$AE$14,2,FALSE),"","error"))</f>
        <v/>
      </c>
      <c r="BT202" s="516"/>
      <c r="BU202" s="516"/>
      <c r="BV202" s="516"/>
      <c r="BW202" s="510" t="str">
        <f t="shared" si="45"/>
        <v/>
      </c>
      <c r="BX202" s="510" t="str">
        <f t="shared" si="46"/>
        <v/>
      </c>
      <c r="BY202" s="510" t="str">
        <f t="shared" si="47"/>
        <v/>
      </c>
      <c r="BZ202" s="516" t="str">
        <f t="shared" si="48"/>
        <v/>
      </c>
      <c r="CA202" s="510" t="str">
        <f>分岐管理シート!BB202</f>
        <v/>
      </c>
      <c r="CB202" s="511" t="str">
        <f t="shared" si="53"/>
        <v/>
      </c>
      <c r="CC202" s="517" t="str">
        <f t="shared" si="55"/>
        <v/>
      </c>
    </row>
    <row r="203" spans="1:81">
      <c r="A203" s="7"/>
      <c r="B203" s="16"/>
      <c r="C203" s="47">
        <v>122</v>
      </c>
      <c r="D203" s="64"/>
      <c r="E203" s="64"/>
      <c r="F203" s="64"/>
      <c r="G203" s="93"/>
      <c r="H203" s="93"/>
      <c r="I203" s="115"/>
      <c r="J203" s="115"/>
      <c r="K203" s="115"/>
      <c r="L203" s="115"/>
      <c r="M203" s="147"/>
      <c r="N203" s="161">
        <f t="shared" si="30"/>
        <v>0</v>
      </c>
      <c r="O203" s="167">
        <f t="shared" si="31"/>
        <v>0</v>
      </c>
      <c r="P203" s="181"/>
      <c r="Q203" s="194"/>
      <c r="R203" s="194"/>
      <c r="S203" s="194"/>
      <c r="T203" s="194"/>
      <c r="U203" s="194"/>
      <c r="V203" s="194"/>
      <c r="W203" s="194"/>
      <c r="X203" s="194"/>
      <c r="Y203" s="194"/>
      <c r="Z203" s="194"/>
      <c r="AA203" s="194"/>
      <c r="AB203" s="194"/>
      <c r="AC203" s="194"/>
      <c r="AD203" s="194"/>
      <c r="AE203" s="194"/>
      <c r="AF203" s="147"/>
      <c r="AG203" s="115"/>
      <c r="AH203" s="115"/>
      <c r="AI203" s="93"/>
      <c r="AJ203" s="93"/>
      <c r="AK203" s="307"/>
      <c r="AL203" s="325"/>
      <c r="AM203" s="325"/>
      <c r="AN203" s="147"/>
      <c r="AO203" s="350"/>
      <c r="AP203" s="359"/>
      <c r="AQ203" s="379"/>
      <c r="AR203" s="405"/>
      <c r="AS203" s="405"/>
      <c r="AT203" s="430" t="str">
        <f t="shared" si="32"/>
        <v/>
      </c>
      <c r="AU203" s="437" t="str">
        <f t="shared" si="33"/>
        <v/>
      </c>
      <c r="AV203" s="443" t="str">
        <f t="shared" si="34"/>
        <v/>
      </c>
      <c r="AW203" s="450" t="str">
        <f t="shared" si="54"/>
        <v/>
      </c>
      <c r="AX203" s="450" t="str">
        <f t="shared" si="35"/>
        <v/>
      </c>
      <c r="AY203" s="457" t="str">
        <f t="shared" si="36"/>
        <v/>
      </c>
      <c r="AZ203" s="464" t="str">
        <f t="shared" si="37"/>
        <v/>
      </c>
      <c r="BA203" s="47" t="str">
        <f t="shared" si="38"/>
        <v/>
      </c>
      <c r="BB203" s="47" t="str">
        <f t="shared" si="39"/>
        <v/>
      </c>
      <c r="BC203" s="47" t="str">
        <f t="shared" si="40"/>
        <v/>
      </c>
      <c r="BD203" s="47" t="str">
        <f t="shared" si="49"/>
        <v/>
      </c>
      <c r="BE203" s="486"/>
      <c r="BF203" s="492"/>
      <c r="BG203" s="464" t="str">
        <f t="shared" si="41"/>
        <v/>
      </c>
      <c r="BH203" s="464" t="str">
        <f t="shared" si="50"/>
        <v/>
      </c>
      <c r="BI203" s="464" t="str">
        <f t="shared" si="42"/>
        <v/>
      </c>
      <c r="BJ203" s="492"/>
      <c r="BK203" s="492"/>
      <c r="BL203" s="492"/>
      <c r="BM203" s="492"/>
      <c r="BN203" s="464" t="str">
        <f t="shared" si="43"/>
        <v/>
      </c>
      <c r="BO203" s="464" t="str">
        <f t="shared" si="44"/>
        <v/>
      </c>
      <c r="BP203" s="504" t="str">
        <f t="shared" si="51"/>
        <v/>
      </c>
      <c r="BQ203" s="510" t="str">
        <f t="shared" si="52"/>
        <v/>
      </c>
      <c r="BR203" s="510" t="str">
        <f>IF(F203="","",IF(OR(分岐管理シート!AK203&lt;1,分岐管理シート!AK203&gt;13),"error",""))</f>
        <v/>
      </c>
      <c r="BS203" s="510" t="str">
        <f>IF(F203="","",IF(VLOOKUP(AJ203,―!$AD$2:$AE$14,2,FALSE)&lt;=VLOOKUP(AK203,―!$AD$2:$AE$14,2,FALSE),"","error"))</f>
        <v/>
      </c>
      <c r="BT203" s="516"/>
      <c r="BU203" s="516"/>
      <c r="BV203" s="516"/>
      <c r="BW203" s="510" t="str">
        <f t="shared" si="45"/>
        <v/>
      </c>
      <c r="BX203" s="510" t="str">
        <f t="shared" si="46"/>
        <v/>
      </c>
      <c r="BY203" s="510" t="str">
        <f t="shared" si="47"/>
        <v/>
      </c>
      <c r="BZ203" s="516" t="str">
        <f t="shared" si="48"/>
        <v/>
      </c>
      <c r="CA203" s="510" t="str">
        <f>分岐管理シート!BB203</f>
        <v/>
      </c>
      <c r="CB203" s="511" t="str">
        <f t="shared" si="53"/>
        <v/>
      </c>
      <c r="CC203" s="517" t="str">
        <f t="shared" si="55"/>
        <v/>
      </c>
    </row>
    <row r="204" spans="1:81">
      <c r="A204" s="7"/>
      <c r="B204" s="16"/>
      <c r="C204" s="46">
        <v>123</v>
      </c>
      <c r="D204" s="64"/>
      <c r="E204" s="64"/>
      <c r="F204" s="64"/>
      <c r="G204" s="93"/>
      <c r="H204" s="93"/>
      <c r="I204" s="115"/>
      <c r="J204" s="115"/>
      <c r="K204" s="115"/>
      <c r="L204" s="115"/>
      <c r="M204" s="147"/>
      <c r="N204" s="161">
        <f t="shared" si="30"/>
        <v>0</v>
      </c>
      <c r="O204" s="167">
        <f t="shared" si="31"/>
        <v>0</v>
      </c>
      <c r="P204" s="181"/>
      <c r="Q204" s="194"/>
      <c r="R204" s="194"/>
      <c r="S204" s="194"/>
      <c r="T204" s="194"/>
      <c r="U204" s="194"/>
      <c r="V204" s="194"/>
      <c r="W204" s="194"/>
      <c r="X204" s="194"/>
      <c r="Y204" s="194"/>
      <c r="Z204" s="194"/>
      <c r="AA204" s="194"/>
      <c r="AB204" s="194"/>
      <c r="AC204" s="194"/>
      <c r="AD204" s="194"/>
      <c r="AE204" s="194"/>
      <c r="AF204" s="147"/>
      <c r="AG204" s="115"/>
      <c r="AH204" s="115"/>
      <c r="AI204" s="93"/>
      <c r="AJ204" s="93"/>
      <c r="AK204" s="307"/>
      <c r="AL204" s="325"/>
      <c r="AM204" s="325"/>
      <c r="AN204" s="147"/>
      <c r="AO204" s="350"/>
      <c r="AP204" s="359"/>
      <c r="AQ204" s="379"/>
      <c r="AR204" s="405"/>
      <c r="AS204" s="405"/>
      <c r="AT204" s="430" t="str">
        <f t="shared" si="32"/>
        <v/>
      </c>
      <c r="AU204" s="437" t="str">
        <f t="shared" si="33"/>
        <v/>
      </c>
      <c r="AV204" s="443" t="str">
        <f t="shared" si="34"/>
        <v/>
      </c>
      <c r="AW204" s="450" t="str">
        <f t="shared" si="54"/>
        <v/>
      </c>
      <c r="AX204" s="450" t="str">
        <f t="shared" si="35"/>
        <v/>
      </c>
      <c r="AY204" s="457" t="str">
        <f t="shared" si="36"/>
        <v/>
      </c>
      <c r="AZ204" s="464" t="str">
        <f t="shared" si="37"/>
        <v/>
      </c>
      <c r="BA204" s="47" t="str">
        <f t="shared" si="38"/>
        <v/>
      </c>
      <c r="BB204" s="47" t="str">
        <f t="shared" si="39"/>
        <v/>
      </c>
      <c r="BC204" s="47" t="str">
        <f t="shared" si="40"/>
        <v/>
      </c>
      <c r="BD204" s="47" t="str">
        <f t="shared" si="49"/>
        <v/>
      </c>
      <c r="BE204" s="486"/>
      <c r="BF204" s="492"/>
      <c r="BG204" s="464" t="str">
        <f t="shared" si="41"/>
        <v/>
      </c>
      <c r="BH204" s="464" t="str">
        <f t="shared" si="50"/>
        <v/>
      </c>
      <c r="BI204" s="464" t="str">
        <f t="shared" si="42"/>
        <v/>
      </c>
      <c r="BJ204" s="492"/>
      <c r="BK204" s="492"/>
      <c r="BL204" s="492"/>
      <c r="BM204" s="492"/>
      <c r="BN204" s="464" t="str">
        <f t="shared" si="43"/>
        <v/>
      </c>
      <c r="BO204" s="464" t="str">
        <f t="shared" si="44"/>
        <v/>
      </c>
      <c r="BP204" s="504" t="str">
        <f t="shared" si="51"/>
        <v/>
      </c>
      <c r="BQ204" s="510" t="str">
        <f t="shared" si="52"/>
        <v/>
      </c>
      <c r="BR204" s="510" t="str">
        <f>IF(F204="","",IF(OR(分岐管理シート!AK204&lt;1,分岐管理シート!AK204&gt;13),"error",""))</f>
        <v/>
      </c>
      <c r="BS204" s="510" t="str">
        <f>IF(F204="","",IF(VLOOKUP(AJ204,―!$AD$2:$AE$14,2,FALSE)&lt;=VLOOKUP(AK204,―!$AD$2:$AE$14,2,FALSE),"","error"))</f>
        <v/>
      </c>
      <c r="BT204" s="516"/>
      <c r="BU204" s="516"/>
      <c r="BV204" s="516"/>
      <c r="BW204" s="510" t="str">
        <f t="shared" si="45"/>
        <v/>
      </c>
      <c r="BX204" s="510" t="str">
        <f t="shared" si="46"/>
        <v/>
      </c>
      <c r="BY204" s="510" t="str">
        <f t="shared" si="47"/>
        <v/>
      </c>
      <c r="BZ204" s="516" t="str">
        <f t="shared" si="48"/>
        <v/>
      </c>
      <c r="CA204" s="510" t="str">
        <f>分岐管理シート!BB204</f>
        <v/>
      </c>
      <c r="CB204" s="511" t="str">
        <f t="shared" si="53"/>
        <v/>
      </c>
      <c r="CC204" s="517" t="str">
        <f t="shared" si="55"/>
        <v/>
      </c>
    </row>
    <row r="205" spans="1:81">
      <c r="A205" s="7"/>
      <c r="B205" s="16"/>
      <c r="C205" s="47">
        <v>124</v>
      </c>
      <c r="D205" s="64"/>
      <c r="E205" s="64"/>
      <c r="F205" s="64"/>
      <c r="G205" s="93"/>
      <c r="H205" s="93"/>
      <c r="I205" s="115"/>
      <c r="J205" s="115"/>
      <c r="K205" s="115"/>
      <c r="L205" s="115"/>
      <c r="M205" s="147"/>
      <c r="N205" s="161">
        <f t="shared" si="30"/>
        <v>0</v>
      </c>
      <c r="O205" s="167">
        <f t="shared" si="31"/>
        <v>0</v>
      </c>
      <c r="P205" s="181"/>
      <c r="Q205" s="194"/>
      <c r="R205" s="194"/>
      <c r="S205" s="194"/>
      <c r="T205" s="194"/>
      <c r="U205" s="194"/>
      <c r="V205" s="194"/>
      <c r="W205" s="194"/>
      <c r="X205" s="194"/>
      <c r="Y205" s="194"/>
      <c r="Z205" s="194"/>
      <c r="AA205" s="194"/>
      <c r="AB205" s="194"/>
      <c r="AC205" s="194"/>
      <c r="AD205" s="194"/>
      <c r="AE205" s="194"/>
      <c r="AF205" s="147"/>
      <c r="AG205" s="115"/>
      <c r="AH205" s="115"/>
      <c r="AI205" s="93"/>
      <c r="AJ205" s="93"/>
      <c r="AK205" s="307"/>
      <c r="AL205" s="325"/>
      <c r="AM205" s="325"/>
      <c r="AN205" s="147"/>
      <c r="AO205" s="350"/>
      <c r="AP205" s="359"/>
      <c r="AQ205" s="379"/>
      <c r="AR205" s="405"/>
      <c r="AS205" s="405"/>
      <c r="AT205" s="430" t="str">
        <f t="shared" si="32"/>
        <v/>
      </c>
      <c r="AU205" s="437" t="str">
        <f t="shared" si="33"/>
        <v/>
      </c>
      <c r="AV205" s="443" t="str">
        <f t="shared" si="34"/>
        <v/>
      </c>
      <c r="AW205" s="450" t="str">
        <f t="shared" si="54"/>
        <v/>
      </c>
      <c r="AX205" s="450" t="str">
        <f t="shared" si="35"/>
        <v/>
      </c>
      <c r="AY205" s="457" t="str">
        <f t="shared" si="36"/>
        <v/>
      </c>
      <c r="AZ205" s="464" t="str">
        <f t="shared" si="37"/>
        <v/>
      </c>
      <c r="BA205" s="47" t="str">
        <f t="shared" si="38"/>
        <v/>
      </c>
      <c r="BB205" s="47" t="str">
        <f t="shared" si="39"/>
        <v/>
      </c>
      <c r="BC205" s="47" t="str">
        <f t="shared" si="40"/>
        <v/>
      </c>
      <c r="BD205" s="47" t="str">
        <f t="shared" si="49"/>
        <v/>
      </c>
      <c r="BE205" s="486"/>
      <c r="BF205" s="492"/>
      <c r="BG205" s="464" t="str">
        <f t="shared" si="41"/>
        <v/>
      </c>
      <c r="BH205" s="464" t="str">
        <f t="shared" si="50"/>
        <v/>
      </c>
      <c r="BI205" s="464" t="str">
        <f t="shared" si="42"/>
        <v/>
      </c>
      <c r="BJ205" s="492"/>
      <c r="BK205" s="492"/>
      <c r="BL205" s="492"/>
      <c r="BM205" s="492"/>
      <c r="BN205" s="464" t="str">
        <f t="shared" si="43"/>
        <v/>
      </c>
      <c r="BO205" s="464" t="str">
        <f t="shared" si="44"/>
        <v/>
      </c>
      <c r="BP205" s="504" t="str">
        <f t="shared" si="51"/>
        <v/>
      </c>
      <c r="BQ205" s="510" t="str">
        <f t="shared" si="52"/>
        <v/>
      </c>
      <c r="BR205" s="510" t="str">
        <f>IF(F205="","",IF(OR(分岐管理シート!AK205&lt;1,分岐管理シート!AK205&gt;13),"error",""))</f>
        <v/>
      </c>
      <c r="BS205" s="510" t="str">
        <f>IF(F205="","",IF(VLOOKUP(AJ205,―!$AD$2:$AE$14,2,FALSE)&lt;=VLOOKUP(AK205,―!$AD$2:$AE$14,2,FALSE),"","error"))</f>
        <v/>
      </c>
      <c r="BT205" s="516"/>
      <c r="BU205" s="516"/>
      <c r="BV205" s="516"/>
      <c r="BW205" s="510" t="str">
        <f t="shared" si="45"/>
        <v/>
      </c>
      <c r="BX205" s="510" t="str">
        <f t="shared" si="46"/>
        <v/>
      </c>
      <c r="BY205" s="510" t="str">
        <f t="shared" si="47"/>
        <v/>
      </c>
      <c r="BZ205" s="516" t="str">
        <f t="shared" si="48"/>
        <v/>
      </c>
      <c r="CA205" s="510" t="str">
        <f>分岐管理シート!BB205</f>
        <v/>
      </c>
      <c r="CB205" s="511" t="str">
        <f t="shared" si="53"/>
        <v/>
      </c>
      <c r="CC205" s="517" t="str">
        <f t="shared" si="55"/>
        <v/>
      </c>
    </row>
    <row r="206" spans="1:81">
      <c r="A206" s="7"/>
      <c r="B206" s="16"/>
      <c r="C206" s="47">
        <v>125</v>
      </c>
      <c r="D206" s="64"/>
      <c r="E206" s="64"/>
      <c r="F206" s="64"/>
      <c r="G206" s="93"/>
      <c r="H206" s="93"/>
      <c r="I206" s="115"/>
      <c r="J206" s="115"/>
      <c r="K206" s="115"/>
      <c r="L206" s="115"/>
      <c r="M206" s="147"/>
      <c r="N206" s="161">
        <f t="shared" si="30"/>
        <v>0</v>
      </c>
      <c r="O206" s="167">
        <f t="shared" si="31"/>
        <v>0</v>
      </c>
      <c r="P206" s="181"/>
      <c r="Q206" s="194"/>
      <c r="R206" s="194"/>
      <c r="S206" s="194"/>
      <c r="T206" s="194"/>
      <c r="U206" s="194"/>
      <c r="V206" s="194"/>
      <c r="W206" s="194"/>
      <c r="X206" s="194"/>
      <c r="Y206" s="194"/>
      <c r="Z206" s="194"/>
      <c r="AA206" s="194"/>
      <c r="AB206" s="194"/>
      <c r="AC206" s="194"/>
      <c r="AD206" s="194"/>
      <c r="AE206" s="194"/>
      <c r="AF206" s="147"/>
      <c r="AG206" s="115"/>
      <c r="AH206" s="115"/>
      <c r="AI206" s="93"/>
      <c r="AJ206" s="93"/>
      <c r="AK206" s="307"/>
      <c r="AL206" s="325"/>
      <c r="AM206" s="325"/>
      <c r="AN206" s="147"/>
      <c r="AO206" s="350"/>
      <c r="AP206" s="359"/>
      <c r="AQ206" s="379"/>
      <c r="AR206" s="405"/>
      <c r="AS206" s="405"/>
      <c r="AT206" s="430" t="str">
        <f t="shared" si="32"/>
        <v/>
      </c>
      <c r="AU206" s="437" t="str">
        <f t="shared" si="33"/>
        <v/>
      </c>
      <c r="AV206" s="443" t="str">
        <f t="shared" si="34"/>
        <v/>
      </c>
      <c r="AW206" s="450" t="str">
        <f t="shared" si="54"/>
        <v/>
      </c>
      <c r="AX206" s="450" t="str">
        <f t="shared" si="35"/>
        <v/>
      </c>
      <c r="AY206" s="457" t="str">
        <f t="shared" si="36"/>
        <v/>
      </c>
      <c r="AZ206" s="464" t="str">
        <f t="shared" si="37"/>
        <v/>
      </c>
      <c r="BA206" s="47" t="str">
        <f t="shared" si="38"/>
        <v/>
      </c>
      <c r="BB206" s="47" t="str">
        <f t="shared" si="39"/>
        <v/>
      </c>
      <c r="BC206" s="47" t="str">
        <f t="shared" si="40"/>
        <v/>
      </c>
      <c r="BD206" s="47" t="str">
        <f t="shared" si="49"/>
        <v/>
      </c>
      <c r="BE206" s="486"/>
      <c r="BF206" s="492"/>
      <c r="BG206" s="464" t="str">
        <f t="shared" si="41"/>
        <v/>
      </c>
      <c r="BH206" s="464" t="str">
        <f t="shared" si="50"/>
        <v/>
      </c>
      <c r="BI206" s="464" t="str">
        <f t="shared" si="42"/>
        <v/>
      </c>
      <c r="BJ206" s="492"/>
      <c r="BK206" s="492"/>
      <c r="BL206" s="492"/>
      <c r="BM206" s="492"/>
      <c r="BN206" s="464" t="str">
        <f t="shared" si="43"/>
        <v/>
      </c>
      <c r="BO206" s="464" t="str">
        <f t="shared" si="44"/>
        <v/>
      </c>
      <c r="BP206" s="504" t="str">
        <f t="shared" si="51"/>
        <v/>
      </c>
      <c r="BQ206" s="510" t="str">
        <f t="shared" si="52"/>
        <v/>
      </c>
      <c r="BR206" s="510" t="str">
        <f>IF(F206="","",IF(OR(分岐管理シート!AK206&lt;1,分岐管理シート!AK206&gt;13),"error",""))</f>
        <v/>
      </c>
      <c r="BS206" s="510" t="str">
        <f>IF(F206="","",IF(VLOOKUP(AJ206,―!$AD$2:$AE$14,2,FALSE)&lt;=VLOOKUP(AK206,―!$AD$2:$AE$14,2,FALSE),"","error"))</f>
        <v/>
      </c>
      <c r="BT206" s="516"/>
      <c r="BU206" s="516"/>
      <c r="BV206" s="516"/>
      <c r="BW206" s="510" t="str">
        <f t="shared" si="45"/>
        <v/>
      </c>
      <c r="BX206" s="510" t="str">
        <f t="shared" si="46"/>
        <v/>
      </c>
      <c r="BY206" s="510" t="str">
        <f t="shared" si="47"/>
        <v/>
      </c>
      <c r="BZ206" s="516" t="str">
        <f t="shared" si="48"/>
        <v/>
      </c>
      <c r="CA206" s="510" t="str">
        <f>分岐管理シート!BB206</f>
        <v/>
      </c>
      <c r="CB206" s="511" t="str">
        <f t="shared" si="53"/>
        <v/>
      </c>
      <c r="CC206" s="517" t="str">
        <f t="shared" si="55"/>
        <v/>
      </c>
    </row>
    <row r="207" spans="1:81">
      <c r="A207" s="7"/>
      <c r="B207" s="16"/>
      <c r="C207" s="46">
        <v>126</v>
      </c>
      <c r="D207" s="64"/>
      <c r="E207" s="64"/>
      <c r="F207" s="64"/>
      <c r="G207" s="93"/>
      <c r="H207" s="93"/>
      <c r="I207" s="115"/>
      <c r="J207" s="115"/>
      <c r="K207" s="115"/>
      <c r="L207" s="115"/>
      <c r="M207" s="147"/>
      <c r="N207" s="161">
        <f t="shared" si="30"/>
        <v>0</v>
      </c>
      <c r="O207" s="167">
        <f t="shared" si="31"/>
        <v>0</v>
      </c>
      <c r="P207" s="181"/>
      <c r="Q207" s="194"/>
      <c r="R207" s="194"/>
      <c r="S207" s="194"/>
      <c r="T207" s="194"/>
      <c r="U207" s="194"/>
      <c r="V207" s="194"/>
      <c r="W207" s="194"/>
      <c r="X207" s="194"/>
      <c r="Y207" s="194"/>
      <c r="Z207" s="194"/>
      <c r="AA207" s="194"/>
      <c r="AB207" s="194"/>
      <c r="AC207" s="194"/>
      <c r="AD207" s="194"/>
      <c r="AE207" s="194"/>
      <c r="AF207" s="147"/>
      <c r="AG207" s="115"/>
      <c r="AH207" s="115"/>
      <c r="AI207" s="93"/>
      <c r="AJ207" s="93"/>
      <c r="AK207" s="307"/>
      <c r="AL207" s="325"/>
      <c r="AM207" s="325"/>
      <c r="AN207" s="147"/>
      <c r="AO207" s="350"/>
      <c r="AP207" s="359"/>
      <c r="AQ207" s="379"/>
      <c r="AR207" s="405"/>
      <c r="AS207" s="405"/>
      <c r="AT207" s="430" t="str">
        <f t="shared" si="32"/>
        <v/>
      </c>
      <c r="AU207" s="437" t="str">
        <f t="shared" si="33"/>
        <v/>
      </c>
      <c r="AV207" s="443" t="str">
        <f t="shared" si="34"/>
        <v/>
      </c>
      <c r="AW207" s="450" t="str">
        <f t="shared" si="54"/>
        <v/>
      </c>
      <c r="AX207" s="450" t="str">
        <f t="shared" si="35"/>
        <v/>
      </c>
      <c r="AY207" s="457" t="str">
        <f t="shared" si="36"/>
        <v/>
      </c>
      <c r="AZ207" s="464" t="str">
        <f t="shared" si="37"/>
        <v/>
      </c>
      <c r="BA207" s="47" t="str">
        <f t="shared" si="38"/>
        <v/>
      </c>
      <c r="BB207" s="47" t="str">
        <f t="shared" si="39"/>
        <v/>
      </c>
      <c r="BC207" s="47" t="str">
        <f t="shared" si="40"/>
        <v/>
      </c>
      <c r="BD207" s="47" t="str">
        <f t="shared" si="49"/>
        <v/>
      </c>
      <c r="BE207" s="486"/>
      <c r="BF207" s="492"/>
      <c r="BG207" s="464" t="str">
        <f t="shared" si="41"/>
        <v/>
      </c>
      <c r="BH207" s="464" t="str">
        <f t="shared" si="50"/>
        <v/>
      </c>
      <c r="BI207" s="464" t="str">
        <f t="shared" si="42"/>
        <v/>
      </c>
      <c r="BJ207" s="492"/>
      <c r="BK207" s="492"/>
      <c r="BL207" s="492"/>
      <c r="BM207" s="492"/>
      <c r="BN207" s="464" t="str">
        <f t="shared" si="43"/>
        <v/>
      </c>
      <c r="BO207" s="464" t="str">
        <f t="shared" si="44"/>
        <v/>
      </c>
      <c r="BP207" s="504" t="str">
        <f t="shared" si="51"/>
        <v/>
      </c>
      <c r="BQ207" s="510" t="str">
        <f t="shared" si="52"/>
        <v/>
      </c>
      <c r="BR207" s="510" t="str">
        <f>IF(F207="","",IF(OR(分岐管理シート!AK207&lt;1,分岐管理シート!AK207&gt;13),"error",""))</f>
        <v/>
      </c>
      <c r="BS207" s="510" t="str">
        <f>IF(F207="","",IF(VLOOKUP(AJ207,―!$AD$2:$AE$14,2,FALSE)&lt;=VLOOKUP(AK207,―!$AD$2:$AE$14,2,FALSE),"","error"))</f>
        <v/>
      </c>
      <c r="BT207" s="516"/>
      <c r="BU207" s="516"/>
      <c r="BV207" s="516"/>
      <c r="BW207" s="510" t="str">
        <f t="shared" si="45"/>
        <v/>
      </c>
      <c r="BX207" s="510" t="str">
        <f t="shared" si="46"/>
        <v/>
      </c>
      <c r="BY207" s="510" t="str">
        <f t="shared" si="47"/>
        <v/>
      </c>
      <c r="BZ207" s="516" t="str">
        <f t="shared" si="48"/>
        <v/>
      </c>
      <c r="CA207" s="510" t="str">
        <f>分岐管理シート!BB207</f>
        <v/>
      </c>
      <c r="CB207" s="511" t="str">
        <f t="shared" si="53"/>
        <v/>
      </c>
      <c r="CC207" s="517" t="str">
        <f t="shared" si="55"/>
        <v/>
      </c>
    </row>
    <row r="208" spans="1:81">
      <c r="A208" s="7"/>
      <c r="B208" s="16"/>
      <c r="C208" s="47">
        <v>127</v>
      </c>
      <c r="D208" s="64"/>
      <c r="E208" s="64"/>
      <c r="F208" s="64"/>
      <c r="G208" s="93"/>
      <c r="H208" s="93"/>
      <c r="I208" s="115"/>
      <c r="J208" s="115"/>
      <c r="K208" s="115"/>
      <c r="L208" s="115"/>
      <c r="M208" s="147"/>
      <c r="N208" s="161">
        <f t="shared" si="30"/>
        <v>0</v>
      </c>
      <c r="O208" s="167">
        <f t="shared" si="31"/>
        <v>0</v>
      </c>
      <c r="P208" s="181"/>
      <c r="Q208" s="194"/>
      <c r="R208" s="194"/>
      <c r="S208" s="194"/>
      <c r="T208" s="194"/>
      <c r="U208" s="194"/>
      <c r="V208" s="194"/>
      <c r="W208" s="194"/>
      <c r="X208" s="194"/>
      <c r="Y208" s="194"/>
      <c r="Z208" s="194"/>
      <c r="AA208" s="194"/>
      <c r="AB208" s="194"/>
      <c r="AC208" s="194"/>
      <c r="AD208" s="194"/>
      <c r="AE208" s="194"/>
      <c r="AF208" s="147"/>
      <c r="AG208" s="115"/>
      <c r="AH208" s="115"/>
      <c r="AI208" s="93"/>
      <c r="AJ208" s="93"/>
      <c r="AK208" s="307"/>
      <c r="AL208" s="325"/>
      <c r="AM208" s="325"/>
      <c r="AN208" s="147"/>
      <c r="AO208" s="350"/>
      <c r="AP208" s="359"/>
      <c r="AQ208" s="379"/>
      <c r="AR208" s="405"/>
      <c r="AS208" s="405"/>
      <c r="AT208" s="430" t="str">
        <f t="shared" si="32"/>
        <v/>
      </c>
      <c r="AU208" s="437" t="str">
        <f t="shared" si="33"/>
        <v/>
      </c>
      <c r="AV208" s="443" t="str">
        <f t="shared" si="34"/>
        <v/>
      </c>
      <c r="AW208" s="450" t="str">
        <f t="shared" si="54"/>
        <v/>
      </c>
      <c r="AX208" s="450" t="str">
        <f t="shared" si="35"/>
        <v/>
      </c>
      <c r="AY208" s="457" t="str">
        <f t="shared" si="36"/>
        <v/>
      </c>
      <c r="AZ208" s="464" t="str">
        <f t="shared" si="37"/>
        <v/>
      </c>
      <c r="BA208" s="47" t="str">
        <f t="shared" si="38"/>
        <v/>
      </c>
      <c r="BB208" s="47" t="str">
        <f t="shared" si="39"/>
        <v/>
      </c>
      <c r="BC208" s="47" t="str">
        <f t="shared" si="40"/>
        <v/>
      </c>
      <c r="BD208" s="47" t="str">
        <f t="shared" si="49"/>
        <v/>
      </c>
      <c r="BE208" s="486"/>
      <c r="BF208" s="492"/>
      <c r="BG208" s="464" t="str">
        <f t="shared" si="41"/>
        <v/>
      </c>
      <c r="BH208" s="464" t="str">
        <f t="shared" si="50"/>
        <v/>
      </c>
      <c r="BI208" s="464" t="str">
        <f t="shared" si="42"/>
        <v/>
      </c>
      <c r="BJ208" s="492"/>
      <c r="BK208" s="492"/>
      <c r="BL208" s="492"/>
      <c r="BM208" s="492"/>
      <c r="BN208" s="464" t="str">
        <f t="shared" si="43"/>
        <v/>
      </c>
      <c r="BO208" s="464" t="str">
        <f t="shared" si="44"/>
        <v/>
      </c>
      <c r="BP208" s="504" t="str">
        <f t="shared" si="51"/>
        <v/>
      </c>
      <c r="BQ208" s="510" t="str">
        <f t="shared" si="52"/>
        <v/>
      </c>
      <c r="BR208" s="510" t="str">
        <f>IF(F208="","",IF(OR(分岐管理シート!AK208&lt;1,分岐管理シート!AK208&gt;13),"error",""))</f>
        <v/>
      </c>
      <c r="BS208" s="510" t="str">
        <f>IF(F208="","",IF(VLOOKUP(AJ208,―!$AD$2:$AE$14,2,FALSE)&lt;=VLOOKUP(AK208,―!$AD$2:$AE$14,2,FALSE),"","error"))</f>
        <v/>
      </c>
      <c r="BT208" s="516"/>
      <c r="BU208" s="516"/>
      <c r="BV208" s="516"/>
      <c r="BW208" s="510" t="str">
        <f t="shared" si="45"/>
        <v/>
      </c>
      <c r="BX208" s="510" t="str">
        <f t="shared" si="46"/>
        <v/>
      </c>
      <c r="BY208" s="510" t="str">
        <f t="shared" si="47"/>
        <v/>
      </c>
      <c r="BZ208" s="516" t="str">
        <f t="shared" si="48"/>
        <v/>
      </c>
      <c r="CA208" s="510" t="str">
        <f>分岐管理シート!BB208</f>
        <v/>
      </c>
      <c r="CB208" s="511" t="str">
        <f t="shared" si="53"/>
        <v/>
      </c>
      <c r="CC208" s="517" t="str">
        <f t="shared" si="55"/>
        <v/>
      </c>
    </row>
    <row r="209" spans="1:81">
      <c r="A209" s="7"/>
      <c r="B209" s="16"/>
      <c r="C209" s="47">
        <v>128</v>
      </c>
      <c r="D209" s="64"/>
      <c r="E209" s="64"/>
      <c r="F209" s="64"/>
      <c r="G209" s="93"/>
      <c r="H209" s="93"/>
      <c r="I209" s="115"/>
      <c r="J209" s="115"/>
      <c r="K209" s="115"/>
      <c r="L209" s="115"/>
      <c r="M209" s="147"/>
      <c r="N209" s="161">
        <f t="shared" si="30"/>
        <v>0</v>
      </c>
      <c r="O209" s="167">
        <f t="shared" si="31"/>
        <v>0</v>
      </c>
      <c r="P209" s="181"/>
      <c r="Q209" s="194"/>
      <c r="R209" s="194"/>
      <c r="S209" s="194"/>
      <c r="T209" s="194"/>
      <c r="U209" s="194"/>
      <c r="V209" s="194"/>
      <c r="W209" s="194"/>
      <c r="X209" s="194"/>
      <c r="Y209" s="194"/>
      <c r="Z209" s="194"/>
      <c r="AA209" s="194"/>
      <c r="AB209" s="194"/>
      <c r="AC209" s="194"/>
      <c r="AD209" s="194"/>
      <c r="AE209" s="194"/>
      <c r="AF209" s="147"/>
      <c r="AG209" s="115"/>
      <c r="AH209" s="115"/>
      <c r="AI209" s="93"/>
      <c r="AJ209" s="93"/>
      <c r="AK209" s="307"/>
      <c r="AL209" s="325"/>
      <c r="AM209" s="325"/>
      <c r="AN209" s="147"/>
      <c r="AO209" s="350"/>
      <c r="AP209" s="359"/>
      <c r="AQ209" s="379"/>
      <c r="AR209" s="405"/>
      <c r="AS209" s="405"/>
      <c r="AT209" s="430" t="str">
        <f t="shared" si="32"/>
        <v/>
      </c>
      <c r="AU209" s="437" t="str">
        <f t="shared" si="33"/>
        <v/>
      </c>
      <c r="AV209" s="443" t="str">
        <f t="shared" si="34"/>
        <v/>
      </c>
      <c r="AW209" s="450" t="str">
        <f t="shared" si="54"/>
        <v/>
      </c>
      <c r="AX209" s="450" t="str">
        <f t="shared" si="35"/>
        <v/>
      </c>
      <c r="AY209" s="457" t="str">
        <f t="shared" si="36"/>
        <v/>
      </c>
      <c r="AZ209" s="464" t="str">
        <f t="shared" si="37"/>
        <v/>
      </c>
      <c r="BA209" s="47" t="str">
        <f t="shared" si="38"/>
        <v/>
      </c>
      <c r="BB209" s="47" t="str">
        <f t="shared" si="39"/>
        <v/>
      </c>
      <c r="BC209" s="47" t="str">
        <f t="shared" si="40"/>
        <v/>
      </c>
      <c r="BD209" s="47" t="str">
        <f t="shared" si="49"/>
        <v/>
      </c>
      <c r="BE209" s="486"/>
      <c r="BF209" s="492"/>
      <c r="BG209" s="464" t="str">
        <f t="shared" si="41"/>
        <v/>
      </c>
      <c r="BH209" s="464" t="str">
        <f t="shared" si="50"/>
        <v/>
      </c>
      <c r="BI209" s="464" t="str">
        <f t="shared" si="42"/>
        <v/>
      </c>
      <c r="BJ209" s="492"/>
      <c r="BK209" s="492"/>
      <c r="BL209" s="492"/>
      <c r="BM209" s="492"/>
      <c r="BN209" s="464" t="str">
        <f t="shared" si="43"/>
        <v/>
      </c>
      <c r="BO209" s="464" t="str">
        <f t="shared" si="44"/>
        <v/>
      </c>
      <c r="BP209" s="504" t="str">
        <f t="shared" si="51"/>
        <v/>
      </c>
      <c r="BQ209" s="510" t="str">
        <f t="shared" si="52"/>
        <v/>
      </c>
      <c r="BR209" s="510" t="str">
        <f>IF(F209="","",IF(OR(分岐管理シート!AK209&lt;1,分岐管理シート!AK209&gt;13),"error",""))</f>
        <v/>
      </c>
      <c r="BS209" s="510" t="str">
        <f>IF(F209="","",IF(VLOOKUP(AJ209,―!$AD$2:$AE$14,2,FALSE)&lt;=VLOOKUP(AK209,―!$AD$2:$AE$14,2,FALSE),"","error"))</f>
        <v/>
      </c>
      <c r="BT209" s="516"/>
      <c r="BU209" s="516"/>
      <c r="BV209" s="516"/>
      <c r="BW209" s="510" t="str">
        <f t="shared" si="45"/>
        <v/>
      </c>
      <c r="BX209" s="510" t="str">
        <f t="shared" si="46"/>
        <v/>
      </c>
      <c r="BY209" s="510" t="str">
        <f t="shared" si="47"/>
        <v/>
      </c>
      <c r="BZ209" s="516" t="str">
        <f t="shared" si="48"/>
        <v/>
      </c>
      <c r="CA209" s="510" t="str">
        <f>分岐管理シート!BB209</f>
        <v/>
      </c>
      <c r="CB209" s="511" t="str">
        <f t="shared" si="53"/>
        <v/>
      </c>
      <c r="CC209" s="517" t="str">
        <f t="shared" si="55"/>
        <v/>
      </c>
    </row>
    <row r="210" spans="1:81">
      <c r="A210" s="7"/>
      <c r="B210" s="16"/>
      <c r="C210" s="46">
        <v>129</v>
      </c>
      <c r="D210" s="64"/>
      <c r="E210" s="64"/>
      <c r="F210" s="64"/>
      <c r="G210" s="93"/>
      <c r="H210" s="93"/>
      <c r="I210" s="115"/>
      <c r="J210" s="115"/>
      <c r="K210" s="115"/>
      <c r="L210" s="115"/>
      <c r="M210" s="147"/>
      <c r="N210" s="161">
        <f t="shared" si="30"/>
        <v>0</v>
      </c>
      <c r="O210" s="167">
        <f t="shared" si="31"/>
        <v>0</v>
      </c>
      <c r="P210" s="181"/>
      <c r="Q210" s="194"/>
      <c r="R210" s="194"/>
      <c r="S210" s="194"/>
      <c r="T210" s="194"/>
      <c r="U210" s="194"/>
      <c r="V210" s="194"/>
      <c r="W210" s="194"/>
      <c r="X210" s="194"/>
      <c r="Y210" s="194"/>
      <c r="Z210" s="194"/>
      <c r="AA210" s="194"/>
      <c r="AB210" s="194"/>
      <c r="AC210" s="194"/>
      <c r="AD210" s="194"/>
      <c r="AE210" s="194"/>
      <c r="AF210" s="147"/>
      <c r="AG210" s="115"/>
      <c r="AH210" s="115"/>
      <c r="AI210" s="93"/>
      <c r="AJ210" s="93"/>
      <c r="AK210" s="307"/>
      <c r="AL210" s="325"/>
      <c r="AM210" s="325"/>
      <c r="AN210" s="147"/>
      <c r="AO210" s="350"/>
      <c r="AP210" s="359"/>
      <c r="AQ210" s="379"/>
      <c r="AR210" s="405"/>
      <c r="AS210" s="405"/>
      <c r="AT210" s="430" t="str">
        <f t="shared" si="32"/>
        <v/>
      </c>
      <c r="AU210" s="437" t="str">
        <f t="shared" si="33"/>
        <v/>
      </c>
      <c r="AV210" s="443" t="str">
        <f t="shared" si="34"/>
        <v/>
      </c>
      <c r="AW210" s="450" t="str">
        <f t="shared" si="54"/>
        <v/>
      </c>
      <c r="AX210" s="450" t="str">
        <f t="shared" si="35"/>
        <v/>
      </c>
      <c r="AY210" s="457" t="str">
        <f t="shared" si="36"/>
        <v/>
      </c>
      <c r="AZ210" s="464" t="str">
        <f t="shared" si="37"/>
        <v/>
      </c>
      <c r="BA210" s="47" t="str">
        <f t="shared" si="38"/>
        <v/>
      </c>
      <c r="BB210" s="47" t="str">
        <f t="shared" si="39"/>
        <v/>
      </c>
      <c r="BC210" s="47" t="str">
        <f t="shared" si="40"/>
        <v/>
      </c>
      <c r="BD210" s="47" t="str">
        <f t="shared" si="49"/>
        <v/>
      </c>
      <c r="BE210" s="486"/>
      <c r="BF210" s="492"/>
      <c r="BG210" s="464" t="str">
        <f t="shared" si="41"/>
        <v/>
      </c>
      <c r="BH210" s="464" t="str">
        <f t="shared" si="50"/>
        <v/>
      </c>
      <c r="BI210" s="464" t="str">
        <f t="shared" si="42"/>
        <v/>
      </c>
      <c r="BJ210" s="492"/>
      <c r="BK210" s="492"/>
      <c r="BL210" s="492"/>
      <c r="BM210" s="492"/>
      <c r="BN210" s="464" t="str">
        <f t="shared" si="43"/>
        <v/>
      </c>
      <c r="BO210" s="464" t="str">
        <f t="shared" si="44"/>
        <v/>
      </c>
      <c r="BP210" s="504" t="str">
        <f t="shared" si="51"/>
        <v/>
      </c>
      <c r="BQ210" s="510" t="str">
        <f t="shared" si="52"/>
        <v/>
      </c>
      <c r="BR210" s="510" t="str">
        <f>IF(F210="","",IF(OR(分岐管理シート!AK210&lt;1,分岐管理シート!AK210&gt;13),"error",""))</f>
        <v/>
      </c>
      <c r="BS210" s="510" t="str">
        <f>IF(F210="","",IF(VLOOKUP(AJ210,―!$AD$2:$AE$14,2,FALSE)&lt;=VLOOKUP(AK210,―!$AD$2:$AE$14,2,FALSE),"","error"))</f>
        <v/>
      </c>
      <c r="BT210" s="516"/>
      <c r="BU210" s="516"/>
      <c r="BV210" s="516"/>
      <c r="BW210" s="510" t="str">
        <f t="shared" si="45"/>
        <v/>
      </c>
      <c r="BX210" s="510" t="str">
        <f t="shared" si="46"/>
        <v/>
      </c>
      <c r="BY210" s="510" t="str">
        <f t="shared" si="47"/>
        <v/>
      </c>
      <c r="BZ210" s="516" t="str">
        <f t="shared" si="48"/>
        <v/>
      </c>
      <c r="CA210" s="510" t="str">
        <f>分岐管理シート!BB210</f>
        <v/>
      </c>
      <c r="CB210" s="511" t="str">
        <f t="shared" si="53"/>
        <v/>
      </c>
      <c r="CC210" s="517" t="str">
        <f t="shared" si="55"/>
        <v/>
      </c>
    </row>
    <row r="211" spans="1:81">
      <c r="A211" s="7"/>
      <c r="B211" s="16"/>
      <c r="C211" s="47">
        <v>130</v>
      </c>
      <c r="D211" s="64"/>
      <c r="E211" s="64"/>
      <c r="F211" s="64"/>
      <c r="G211" s="93"/>
      <c r="H211" s="93"/>
      <c r="I211" s="115"/>
      <c r="J211" s="115"/>
      <c r="K211" s="115"/>
      <c r="L211" s="115"/>
      <c r="M211" s="147"/>
      <c r="N211" s="161">
        <f t="shared" si="30"/>
        <v>0</v>
      </c>
      <c r="O211" s="167">
        <f t="shared" si="31"/>
        <v>0</v>
      </c>
      <c r="P211" s="181"/>
      <c r="Q211" s="194"/>
      <c r="R211" s="194"/>
      <c r="S211" s="194"/>
      <c r="T211" s="194"/>
      <c r="U211" s="194"/>
      <c r="V211" s="194"/>
      <c r="W211" s="194"/>
      <c r="X211" s="194"/>
      <c r="Y211" s="194"/>
      <c r="Z211" s="194"/>
      <c r="AA211" s="194"/>
      <c r="AB211" s="194"/>
      <c r="AC211" s="194"/>
      <c r="AD211" s="194"/>
      <c r="AE211" s="194"/>
      <c r="AF211" s="147"/>
      <c r="AG211" s="115"/>
      <c r="AH211" s="115"/>
      <c r="AI211" s="93"/>
      <c r="AJ211" s="93"/>
      <c r="AK211" s="307"/>
      <c r="AL211" s="325"/>
      <c r="AM211" s="325"/>
      <c r="AN211" s="147"/>
      <c r="AO211" s="350"/>
      <c r="AP211" s="359"/>
      <c r="AQ211" s="379"/>
      <c r="AR211" s="405"/>
      <c r="AS211" s="405"/>
      <c r="AT211" s="430" t="str">
        <f t="shared" si="32"/>
        <v/>
      </c>
      <c r="AU211" s="437" t="str">
        <f t="shared" si="33"/>
        <v/>
      </c>
      <c r="AV211" s="443" t="str">
        <f t="shared" si="34"/>
        <v/>
      </c>
      <c r="AW211" s="450" t="str">
        <f t="shared" si="54"/>
        <v/>
      </c>
      <c r="AX211" s="450" t="str">
        <f t="shared" si="35"/>
        <v/>
      </c>
      <c r="AY211" s="457" t="str">
        <f t="shared" si="36"/>
        <v/>
      </c>
      <c r="AZ211" s="464" t="str">
        <f t="shared" si="37"/>
        <v/>
      </c>
      <c r="BA211" s="47" t="str">
        <f t="shared" si="38"/>
        <v/>
      </c>
      <c r="BB211" s="47" t="str">
        <f t="shared" si="39"/>
        <v/>
      </c>
      <c r="BC211" s="47" t="str">
        <f t="shared" si="40"/>
        <v/>
      </c>
      <c r="BD211" s="47" t="str">
        <f t="shared" si="49"/>
        <v/>
      </c>
      <c r="BE211" s="486"/>
      <c r="BF211" s="492"/>
      <c r="BG211" s="464" t="str">
        <f t="shared" si="41"/>
        <v/>
      </c>
      <c r="BH211" s="464" t="str">
        <f t="shared" si="50"/>
        <v/>
      </c>
      <c r="BI211" s="464" t="str">
        <f t="shared" si="42"/>
        <v/>
      </c>
      <c r="BJ211" s="492"/>
      <c r="BK211" s="492"/>
      <c r="BL211" s="492"/>
      <c r="BM211" s="492"/>
      <c r="BN211" s="464" t="str">
        <f t="shared" si="43"/>
        <v/>
      </c>
      <c r="BO211" s="464" t="str">
        <f t="shared" si="44"/>
        <v/>
      </c>
      <c r="BP211" s="504" t="str">
        <f t="shared" si="51"/>
        <v/>
      </c>
      <c r="BQ211" s="510" t="str">
        <f t="shared" si="52"/>
        <v/>
      </c>
      <c r="BR211" s="510" t="str">
        <f>IF(F211="","",IF(OR(分岐管理シート!AK211&lt;1,分岐管理シート!AK211&gt;13),"error",""))</f>
        <v/>
      </c>
      <c r="BS211" s="510" t="str">
        <f>IF(F211="","",IF(VLOOKUP(AJ211,―!$AD$2:$AE$14,2,FALSE)&lt;=VLOOKUP(AK211,―!$AD$2:$AE$14,2,FALSE),"","error"))</f>
        <v/>
      </c>
      <c r="BT211" s="516"/>
      <c r="BU211" s="516"/>
      <c r="BV211" s="516"/>
      <c r="BW211" s="510" t="str">
        <f t="shared" si="45"/>
        <v/>
      </c>
      <c r="BX211" s="510" t="str">
        <f t="shared" si="46"/>
        <v/>
      </c>
      <c r="BY211" s="510" t="str">
        <f t="shared" si="47"/>
        <v/>
      </c>
      <c r="BZ211" s="516" t="str">
        <f t="shared" si="48"/>
        <v/>
      </c>
      <c r="CA211" s="510" t="str">
        <f>分岐管理シート!BB211</f>
        <v/>
      </c>
      <c r="CB211" s="511" t="str">
        <f t="shared" si="53"/>
        <v/>
      </c>
      <c r="CC211" s="517" t="str">
        <f t="shared" si="55"/>
        <v/>
      </c>
    </row>
    <row r="212" spans="1:81">
      <c r="A212" s="7"/>
      <c r="B212" s="16"/>
      <c r="C212" s="47">
        <v>131</v>
      </c>
      <c r="D212" s="64"/>
      <c r="E212" s="64"/>
      <c r="F212" s="64"/>
      <c r="G212" s="93"/>
      <c r="H212" s="93"/>
      <c r="I212" s="115"/>
      <c r="J212" s="115"/>
      <c r="K212" s="115"/>
      <c r="L212" s="115"/>
      <c r="M212" s="147"/>
      <c r="N212" s="161">
        <f t="shared" si="30"/>
        <v>0</v>
      </c>
      <c r="O212" s="167">
        <f t="shared" si="31"/>
        <v>0</v>
      </c>
      <c r="P212" s="181"/>
      <c r="Q212" s="194"/>
      <c r="R212" s="194"/>
      <c r="S212" s="194"/>
      <c r="T212" s="194"/>
      <c r="U212" s="194"/>
      <c r="V212" s="194"/>
      <c r="W212" s="194"/>
      <c r="X212" s="194"/>
      <c r="Y212" s="194"/>
      <c r="Z212" s="194"/>
      <c r="AA212" s="194"/>
      <c r="AB212" s="194"/>
      <c r="AC212" s="194"/>
      <c r="AD212" s="194"/>
      <c r="AE212" s="194"/>
      <c r="AF212" s="147"/>
      <c r="AG212" s="115"/>
      <c r="AH212" s="115"/>
      <c r="AI212" s="93"/>
      <c r="AJ212" s="93"/>
      <c r="AK212" s="307"/>
      <c r="AL212" s="325"/>
      <c r="AM212" s="325"/>
      <c r="AN212" s="147"/>
      <c r="AO212" s="350"/>
      <c r="AP212" s="359"/>
      <c r="AQ212" s="379"/>
      <c r="AR212" s="405"/>
      <c r="AS212" s="405"/>
      <c r="AT212" s="430" t="str">
        <f t="shared" si="32"/>
        <v/>
      </c>
      <c r="AU212" s="437" t="str">
        <f t="shared" si="33"/>
        <v/>
      </c>
      <c r="AV212" s="443" t="str">
        <f t="shared" si="34"/>
        <v/>
      </c>
      <c r="AW212" s="450" t="str">
        <f t="shared" si="54"/>
        <v/>
      </c>
      <c r="AX212" s="450" t="str">
        <f t="shared" si="35"/>
        <v/>
      </c>
      <c r="AY212" s="457" t="str">
        <f t="shared" si="36"/>
        <v/>
      </c>
      <c r="AZ212" s="464" t="str">
        <f t="shared" si="37"/>
        <v/>
      </c>
      <c r="BA212" s="47" t="str">
        <f t="shared" si="38"/>
        <v/>
      </c>
      <c r="BB212" s="47" t="str">
        <f t="shared" si="39"/>
        <v/>
      </c>
      <c r="BC212" s="47" t="str">
        <f t="shared" si="40"/>
        <v/>
      </c>
      <c r="BD212" s="47" t="str">
        <f t="shared" si="49"/>
        <v/>
      </c>
      <c r="BE212" s="486"/>
      <c r="BF212" s="492"/>
      <c r="BG212" s="464" t="str">
        <f t="shared" si="41"/>
        <v/>
      </c>
      <c r="BH212" s="464" t="str">
        <f t="shared" si="50"/>
        <v/>
      </c>
      <c r="BI212" s="464" t="str">
        <f t="shared" si="42"/>
        <v/>
      </c>
      <c r="BJ212" s="492"/>
      <c r="BK212" s="492"/>
      <c r="BL212" s="492"/>
      <c r="BM212" s="492"/>
      <c r="BN212" s="464" t="str">
        <f t="shared" si="43"/>
        <v/>
      </c>
      <c r="BO212" s="464" t="str">
        <f t="shared" si="44"/>
        <v/>
      </c>
      <c r="BP212" s="504" t="str">
        <f t="shared" si="51"/>
        <v/>
      </c>
      <c r="BQ212" s="510" t="str">
        <f t="shared" si="52"/>
        <v/>
      </c>
      <c r="BR212" s="510" t="str">
        <f>IF(F212="","",IF(OR(分岐管理シート!AK212&lt;1,分岐管理シート!AK212&gt;13),"error",""))</f>
        <v/>
      </c>
      <c r="BS212" s="510" t="str">
        <f>IF(F212="","",IF(VLOOKUP(AJ212,―!$AD$2:$AE$14,2,FALSE)&lt;=VLOOKUP(AK212,―!$AD$2:$AE$14,2,FALSE),"","error"))</f>
        <v/>
      </c>
      <c r="BT212" s="516"/>
      <c r="BU212" s="516"/>
      <c r="BV212" s="516"/>
      <c r="BW212" s="510" t="str">
        <f t="shared" si="45"/>
        <v/>
      </c>
      <c r="BX212" s="510" t="str">
        <f t="shared" si="46"/>
        <v/>
      </c>
      <c r="BY212" s="510" t="str">
        <f t="shared" si="47"/>
        <v/>
      </c>
      <c r="BZ212" s="516" t="str">
        <f t="shared" si="48"/>
        <v/>
      </c>
      <c r="CA212" s="510" t="str">
        <f>分岐管理シート!BB212</f>
        <v/>
      </c>
      <c r="CB212" s="511" t="str">
        <f t="shared" si="53"/>
        <v/>
      </c>
      <c r="CC212" s="517" t="str">
        <f t="shared" si="55"/>
        <v/>
      </c>
    </row>
    <row r="213" spans="1:81">
      <c r="A213" s="7"/>
      <c r="B213" s="16"/>
      <c r="C213" s="46">
        <v>132</v>
      </c>
      <c r="D213" s="64"/>
      <c r="E213" s="64"/>
      <c r="F213" s="64"/>
      <c r="G213" s="93"/>
      <c r="H213" s="93"/>
      <c r="I213" s="115"/>
      <c r="J213" s="115"/>
      <c r="K213" s="115"/>
      <c r="L213" s="115"/>
      <c r="M213" s="147"/>
      <c r="N213" s="161">
        <f t="shared" si="30"/>
        <v>0</v>
      </c>
      <c r="O213" s="167">
        <f t="shared" si="31"/>
        <v>0</v>
      </c>
      <c r="P213" s="181"/>
      <c r="Q213" s="194"/>
      <c r="R213" s="194"/>
      <c r="S213" s="194"/>
      <c r="T213" s="194"/>
      <c r="U213" s="194"/>
      <c r="V213" s="194"/>
      <c r="W213" s="194"/>
      <c r="X213" s="194"/>
      <c r="Y213" s="194"/>
      <c r="Z213" s="194"/>
      <c r="AA213" s="194"/>
      <c r="AB213" s="194"/>
      <c r="AC213" s="194"/>
      <c r="AD213" s="194"/>
      <c r="AE213" s="194"/>
      <c r="AF213" s="147"/>
      <c r="AG213" s="115"/>
      <c r="AH213" s="115"/>
      <c r="AI213" s="93"/>
      <c r="AJ213" s="93"/>
      <c r="AK213" s="307"/>
      <c r="AL213" s="325"/>
      <c r="AM213" s="325"/>
      <c r="AN213" s="147"/>
      <c r="AO213" s="350"/>
      <c r="AP213" s="359"/>
      <c r="AQ213" s="379"/>
      <c r="AR213" s="405"/>
      <c r="AS213" s="405"/>
      <c r="AT213" s="430" t="str">
        <f t="shared" si="32"/>
        <v/>
      </c>
      <c r="AU213" s="437" t="str">
        <f t="shared" si="33"/>
        <v/>
      </c>
      <c r="AV213" s="443" t="str">
        <f t="shared" si="34"/>
        <v/>
      </c>
      <c r="AW213" s="450" t="str">
        <f t="shared" si="54"/>
        <v/>
      </c>
      <c r="AX213" s="450" t="str">
        <f t="shared" si="35"/>
        <v/>
      </c>
      <c r="AY213" s="457" t="str">
        <f t="shared" si="36"/>
        <v/>
      </c>
      <c r="AZ213" s="464" t="str">
        <f t="shared" si="37"/>
        <v/>
      </c>
      <c r="BA213" s="47" t="str">
        <f t="shared" si="38"/>
        <v/>
      </c>
      <c r="BB213" s="47" t="str">
        <f t="shared" si="39"/>
        <v/>
      </c>
      <c r="BC213" s="47" t="str">
        <f t="shared" si="40"/>
        <v/>
      </c>
      <c r="BD213" s="47" t="str">
        <f t="shared" si="49"/>
        <v/>
      </c>
      <c r="BE213" s="486"/>
      <c r="BF213" s="492"/>
      <c r="BG213" s="464" t="str">
        <f t="shared" si="41"/>
        <v/>
      </c>
      <c r="BH213" s="464" t="str">
        <f t="shared" si="50"/>
        <v/>
      </c>
      <c r="BI213" s="464" t="str">
        <f t="shared" si="42"/>
        <v/>
      </c>
      <c r="BJ213" s="492"/>
      <c r="BK213" s="492"/>
      <c r="BL213" s="492"/>
      <c r="BM213" s="492"/>
      <c r="BN213" s="464" t="str">
        <f t="shared" si="43"/>
        <v/>
      </c>
      <c r="BO213" s="464" t="str">
        <f t="shared" si="44"/>
        <v/>
      </c>
      <c r="BP213" s="504" t="str">
        <f t="shared" si="51"/>
        <v/>
      </c>
      <c r="BQ213" s="510" t="str">
        <f t="shared" si="52"/>
        <v/>
      </c>
      <c r="BR213" s="510" t="str">
        <f>IF(F213="","",IF(OR(分岐管理シート!AK213&lt;1,分岐管理シート!AK213&gt;13),"error",""))</f>
        <v/>
      </c>
      <c r="BS213" s="510" t="str">
        <f>IF(F213="","",IF(VLOOKUP(AJ213,―!$AD$2:$AE$14,2,FALSE)&lt;=VLOOKUP(AK213,―!$AD$2:$AE$14,2,FALSE),"","error"))</f>
        <v/>
      </c>
      <c r="BT213" s="516"/>
      <c r="BU213" s="516"/>
      <c r="BV213" s="516"/>
      <c r="BW213" s="510" t="str">
        <f t="shared" si="45"/>
        <v/>
      </c>
      <c r="BX213" s="510" t="str">
        <f t="shared" si="46"/>
        <v/>
      </c>
      <c r="BY213" s="510" t="str">
        <f t="shared" si="47"/>
        <v/>
      </c>
      <c r="BZ213" s="516" t="str">
        <f t="shared" si="48"/>
        <v/>
      </c>
      <c r="CA213" s="510" t="str">
        <f>分岐管理シート!BB213</f>
        <v/>
      </c>
      <c r="CB213" s="511" t="str">
        <f t="shared" si="53"/>
        <v/>
      </c>
      <c r="CC213" s="517" t="str">
        <f t="shared" si="55"/>
        <v/>
      </c>
    </row>
    <row r="214" spans="1:81">
      <c r="A214" s="7"/>
      <c r="B214" s="16"/>
      <c r="C214" s="47">
        <v>133</v>
      </c>
      <c r="D214" s="64"/>
      <c r="E214" s="64"/>
      <c r="F214" s="64"/>
      <c r="G214" s="93"/>
      <c r="H214" s="93"/>
      <c r="I214" s="115"/>
      <c r="J214" s="115"/>
      <c r="K214" s="115"/>
      <c r="L214" s="115"/>
      <c r="M214" s="147"/>
      <c r="N214" s="161">
        <f t="shared" si="30"/>
        <v>0</v>
      </c>
      <c r="O214" s="167">
        <f t="shared" si="31"/>
        <v>0</v>
      </c>
      <c r="P214" s="181"/>
      <c r="Q214" s="194"/>
      <c r="R214" s="194"/>
      <c r="S214" s="194"/>
      <c r="T214" s="194"/>
      <c r="U214" s="194"/>
      <c r="V214" s="194"/>
      <c r="W214" s="194"/>
      <c r="X214" s="194"/>
      <c r="Y214" s="194"/>
      <c r="Z214" s="194"/>
      <c r="AA214" s="194"/>
      <c r="AB214" s="194"/>
      <c r="AC214" s="194"/>
      <c r="AD214" s="194"/>
      <c r="AE214" s="194"/>
      <c r="AF214" s="147"/>
      <c r="AG214" s="115"/>
      <c r="AH214" s="115"/>
      <c r="AI214" s="93"/>
      <c r="AJ214" s="93"/>
      <c r="AK214" s="307"/>
      <c r="AL214" s="325"/>
      <c r="AM214" s="325"/>
      <c r="AN214" s="147"/>
      <c r="AO214" s="350"/>
      <c r="AP214" s="359"/>
      <c r="AQ214" s="379"/>
      <c r="AR214" s="405"/>
      <c r="AS214" s="405"/>
      <c r="AT214" s="430" t="str">
        <f t="shared" si="32"/>
        <v/>
      </c>
      <c r="AU214" s="437" t="str">
        <f t="shared" si="33"/>
        <v/>
      </c>
      <c r="AV214" s="443" t="str">
        <f t="shared" si="34"/>
        <v/>
      </c>
      <c r="AW214" s="450" t="str">
        <f t="shared" si="54"/>
        <v/>
      </c>
      <c r="AX214" s="450" t="str">
        <f t="shared" si="35"/>
        <v/>
      </c>
      <c r="AY214" s="457" t="str">
        <f t="shared" si="36"/>
        <v/>
      </c>
      <c r="AZ214" s="464" t="str">
        <f t="shared" si="37"/>
        <v/>
      </c>
      <c r="BA214" s="47" t="str">
        <f t="shared" si="38"/>
        <v/>
      </c>
      <c r="BB214" s="47" t="str">
        <f t="shared" si="39"/>
        <v/>
      </c>
      <c r="BC214" s="47" t="str">
        <f t="shared" si="40"/>
        <v/>
      </c>
      <c r="BD214" s="47" t="str">
        <f t="shared" si="49"/>
        <v/>
      </c>
      <c r="BE214" s="486"/>
      <c r="BF214" s="492"/>
      <c r="BG214" s="464" t="str">
        <f t="shared" si="41"/>
        <v/>
      </c>
      <c r="BH214" s="464" t="str">
        <f t="shared" si="50"/>
        <v/>
      </c>
      <c r="BI214" s="464" t="str">
        <f t="shared" si="42"/>
        <v/>
      </c>
      <c r="BJ214" s="492"/>
      <c r="BK214" s="492"/>
      <c r="BL214" s="492"/>
      <c r="BM214" s="492"/>
      <c r="BN214" s="464" t="str">
        <f t="shared" si="43"/>
        <v/>
      </c>
      <c r="BO214" s="464" t="str">
        <f t="shared" si="44"/>
        <v/>
      </c>
      <c r="BP214" s="504" t="str">
        <f t="shared" si="51"/>
        <v/>
      </c>
      <c r="BQ214" s="510" t="str">
        <f t="shared" si="52"/>
        <v/>
      </c>
      <c r="BR214" s="510" t="str">
        <f>IF(F214="","",IF(OR(分岐管理シート!AK214&lt;1,分岐管理シート!AK214&gt;13),"error",""))</f>
        <v/>
      </c>
      <c r="BS214" s="510" t="str">
        <f>IF(F214="","",IF(VLOOKUP(AJ214,―!$AD$2:$AE$14,2,FALSE)&lt;=VLOOKUP(AK214,―!$AD$2:$AE$14,2,FALSE),"","error"))</f>
        <v/>
      </c>
      <c r="BT214" s="516"/>
      <c r="BU214" s="516"/>
      <c r="BV214" s="516"/>
      <c r="BW214" s="510" t="str">
        <f t="shared" si="45"/>
        <v/>
      </c>
      <c r="BX214" s="510" t="str">
        <f t="shared" si="46"/>
        <v/>
      </c>
      <c r="BY214" s="510" t="str">
        <f t="shared" si="47"/>
        <v/>
      </c>
      <c r="BZ214" s="516" t="str">
        <f t="shared" si="48"/>
        <v/>
      </c>
      <c r="CA214" s="510" t="str">
        <f>分岐管理シート!BB214</f>
        <v/>
      </c>
      <c r="CB214" s="511" t="str">
        <f t="shared" si="53"/>
        <v/>
      </c>
      <c r="CC214" s="517" t="str">
        <f t="shared" si="55"/>
        <v/>
      </c>
    </row>
    <row r="215" spans="1:81">
      <c r="A215" s="7"/>
      <c r="B215" s="16"/>
      <c r="C215" s="47">
        <v>134</v>
      </c>
      <c r="D215" s="64"/>
      <c r="E215" s="64"/>
      <c r="F215" s="64"/>
      <c r="G215" s="93"/>
      <c r="H215" s="93"/>
      <c r="I215" s="115"/>
      <c r="J215" s="115"/>
      <c r="K215" s="115"/>
      <c r="L215" s="115"/>
      <c r="M215" s="147"/>
      <c r="N215" s="161">
        <f t="shared" ref="N215:N278" si="56">O215+AE215</f>
        <v>0</v>
      </c>
      <c r="O215" s="167">
        <f t="shared" ref="O215:O278" si="57">P215+Q215+R215+AB215+AC215+AD215</f>
        <v>0</v>
      </c>
      <c r="P215" s="181"/>
      <c r="Q215" s="194"/>
      <c r="R215" s="194"/>
      <c r="S215" s="194"/>
      <c r="T215" s="194"/>
      <c r="U215" s="194"/>
      <c r="V215" s="194"/>
      <c r="W215" s="194"/>
      <c r="X215" s="194"/>
      <c r="Y215" s="194"/>
      <c r="Z215" s="194"/>
      <c r="AA215" s="194"/>
      <c r="AB215" s="194"/>
      <c r="AC215" s="194"/>
      <c r="AD215" s="194"/>
      <c r="AE215" s="194"/>
      <c r="AF215" s="147"/>
      <c r="AG215" s="115"/>
      <c r="AH215" s="115"/>
      <c r="AI215" s="93"/>
      <c r="AJ215" s="93"/>
      <c r="AK215" s="307"/>
      <c r="AL215" s="325"/>
      <c r="AM215" s="325"/>
      <c r="AN215" s="147"/>
      <c r="AO215" s="350"/>
      <c r="AP215" s="359"/>
      <c r="AQ215" s="379"/>
      <c r="AR215" s="405"/>
      <c r="AS215" s="405"/>
      <c r="AT215" s="430" t="str">
        <f t="shared" ref="AT215:AT278" si="58">IF(F215="","",IF(D215="","error",""))</f>
        <v/>
      </c>
      <c r="AU215" s="437" t="str">
        <f t="shared" ref="AU215:AU278" si="59">IF(F215="","",IF(E215="","error",""))</f>
        <v/>
      </c>
      <c r="AV215" s="443" t="str">
        <f t="shared" ref="AV215:AV278" si="60">IF(F215="","",IF(G215="","error",""))</f>
        <v/>
      </c>
      <c r="AW215" s="450" t="str">
        <f t="shared" si="54"/>
        <v/>
      </c>
      <c r="AX215" s="450" t="str">
        <f t="shared" ref="AX215:AX278" si="61">IF(F215="","",IF(I215="","error",""))</f>
        <v/>
      </c>
      <c r="AY215" s="457" t="str">
        <f t="shared" ref="AY215:AY278" si="62">IF(F215="","",IF(J215="","error",""))</f>
        <v/>
      </c>
      <c r="AZ215" s="464" t="str">
        <f t="shared" ref="AZ215:AZ278" si="63">IF(F215="","",IF(K215="","error",""))</f>
        <v/>
      </c>
      <c r="BA215" s="47" t="str">
        <f t="shared" ref="BA215:BA278" si="64">IF(F215="","",IF(L215="","error",""))</f>
        <v/>
      </c>
      <c r="BB215" s="47" t="str">
        <f t="shared" ref="BB215:BB278" si="65">IF(L215="⑨推奨事業メニュー例よりも更に効果があると判断する地方単独事業",IF(M215="","error",""),"")</f>
        <v/>
      </c>
      <c r="BC215" s="47" t="str">
        <f t="shared" ref="BC215:BC278" si="66">IF(L215&lt;&gt;"⑨推奨事業メニュー例よりも更に効果があると判断する地方単独事業",IF(M215&lt;&gt;"","error",""),"")</f>
        <v/>
      </c>
      <c r="BD215" s="47" t="str">
        <f t="shared" si="49"/>
        <v/>
      </c>
      <c r="BE215" s="486"/>
      <c r="BF215" s="492"/>
      <c r="BG215" s="464" t="str">
        <f t="shared" ref="BG215:BG278" si="67">IF(F215="","",IF(O215&gt;0,"","error"))</f>
        <v/>
      </c>
      <c r="BH215" s="464" t="str">
        <f t="shared" si="50"/>
        <v/>
      </c>
      <c r="BI215" s="464" t="str">
        <f t="shared" ref="BI215:BI278" si="68">IF(F215="","",IF(N215&gt;0,"","error"))</f>
        <v/>
      </c>
      <c r="BJ215" s="492"/>
      <c r="BK215" s="492"/>
      <c r="BL215" s="492"/>
      <c r="BM215" s="492"/>
      <c r="BN215" s="464" t="str">
        <f t="shared" ref="BN215:BN278" si="69">IF(F215="","",IF(AF215="","error",""))</f>
        <v/>
      </c>
      <c r="BO215" s="464" t="str">
        <f t="shared" ref="BO215:BO278" si="70">IF(F215="","",IF(OR(AG215="",AH215="",AI215=""),"error",""))</f>
        <v/>
      </c>
      <c r="BP215" s="504" t="str">
        <f t="shared" si="51"/>
        <v/>
      </c>
      <c r="BQ215" s="510" t="str">
        <f t="shared" si="52"/>
        <v/>
      </c>
      <c r="BR215" s="510" t="str">
        <f>IF(F215="","",IF(OR(分岐管理シート!AK215&lt;1,分岐管理シート!AK215&gt;13),"error",""))</f>
        <v/>
      </c>
      <c r="BS215" s="510" t="str">
        <f>IF(F215="","",IF(VLOOKUP(AJ215,―!$AD$2:$AE$14,2,FALSE)&lt;=VLOOKUP(AK215,―!$AD$2:$AE$14,2,FALSE),"","error"))</f>
        <v/>
      </c>
      <c r="BT215" s="516"/>
      <c r="BU215" s="516"/>
      <c r="BV215" s="516"/>
      <c r="BW215" s="510" t="str">
        <f t="shared" ref="BW215:BW278" si="71">IF(F215="","",IF(AN215="","error",""))</f>
        <v/>
      </c>
      <c r="BX215" s="510" t="str">
        <f t="shared" ref="BX215:BX278" si="72">IF(F215="","",IF(OR(AL215="",AM215=""),"error",""))</f>
        <v/>
      </c>
      <c r="BY215" s="510" t="str">
        <f t="shared" ref="BY215:BY278" si="73">IF(F215="","",IF(AQ215&lt;&gt;"","","error"))</f>
        <v/>
      </c>
      <c r="BZ215" s="516" t="str">
        <f t="shared" ref="BZ215:BZ278" si="74">IF(AND(AI215&lt;&gt;"○",AK215="R6.4以降"),IF(AO215="","error",""),"")</f>
        <v/>
      </c>
      <c r="CA215" s="510" t="str">
        <f>分岐管理シート!BB215</f>
        <v/>
      </c>
      <c r="CB215" s="511" t="str">
        <f t="shared" si="53"/>
        <v/>
      </c>
      <c r="CC215" s="517" t="str">
        <f t="shared" si="55"/>
        <v/>
      </c>
    </row>
    <row r="216" spans="1:81">
      <c r="A216" s="7"/>
      <c r="B216" s="16"/>
      <c r="C216" s="46">
        <v>135</v>
      </c>
      <c r="D216" s="64"/>
      <c r="E216" s="64"/>
      <c r="F216" s="64"/>
      <c r="G216" s="93"/>
      <c r="H216" s="93"/>
      <c r="I216" s="115"/>
      <c r="J216" s="115"/>
      <c r="K216" s="115"/>
      <c r="L216" s="115"/>
      <c r="M216" s="147"/>
      <c r="N216" s="161">
        <f t="shared" si="56"/>
        <v>0</v>
      </c>
      <c r="O216" s="167">
        <f t="shared" si="57"/>
        <v>0</v>
      </c>
      <c r="P216" s="181"/>
      <c r="Q216" s="194"/>
      <c r="R216" s="194"/>
      <c r="S216" s="194"/>
      <c r="T216" s="194"/>
      <c r="U216" s="194"/>
      <c r="V216" s="194"/>
      <c r="W216" s="194"/>
      <c r="X216" s="194"/>
      <c r="Y216" s="194"/>
      <c r="Z216" s="194"/>
      <c r="AA216" s="194"/>
      <c r="AB216" s="194"/>
      <c r="AC216" s="194"/>
      <c r="AD216" s="194"/>
      <c r="AE216" s="194"/>
      <c r="AF216" s="147"/>
      <c r="AG216" s="115"/>
      <c r="AH216" s="115"/>
      <c r="AI216" s="93"/>
      <c r="AJ216" s="93"/>
      <c r="AK216" s="307"/>
      <c r="AL216" s="325"/>
      <c r="AM216" s="325"/>
      <c r="AN216" s="147"/>
      <c r="AO216" s="350"/>
      <c r="AP216" s="359"/>
      <c r="AQ216" s="379"/>
      <c r="AR216" s="405"/>
      <c r="AS216" s="405"/>
      <c r="AT216" s="430" t="str">
        <f t="shared" si="58"/>
        <v/>
      </c>
      <c r="AU216" s="437" t="str">
        <f t="shared" si="59"/>
        <v/>
      </c>
      <c r="AV216" s="443" t="str">
        <f t="shared" si="60"/>
        <v/>
      </c>
      <c r="AW216" s="450" t="str">
        <f t="shared" si="54"/>
        <v/>
      </c>
      <c r="AX216" s="450" t="str">
        <f t="shared" si="61"/>
        <v/>
      </c>
      <c r="AY216" s="457" t="str">
        <f t="shared" si="62"/>
        <v/>
      </c>
      <c r="AZ216" s="464" t="str">
        <f t="shared" si="63"/>
        <v/>
      </c>
      <c r="BA216" s="47" t="str">
        <f t="shared" si="64"/>
        <v/>
      </c>
      <c r="BB216" s="47" t="str">
        <f t="shared" si="65"/>
        <v/>
      </c>
      <c r="BC216" s="47" t="str">
        <f t="shared" si="66"/>
        <v/>
      </c>
      <c r="BD216" s="47" t="str">
        <f t="shared" si="49"/>
        <v/>
      </c>
      <c r="BE216" s="486"/>
      <c r="BF216" s="492"/>
      <c r="BG216" s="464" t="str">
        <f t="shared" si="67"/>
        <v/>
      </c>
      <c r="BH216" s="464" t="str">
        <f t="shared" si="50"/>
        <v/>
      </c>
      <c r="BI216" s="464" t="str">
        <f t="shared" si="68"/>
        <v/>
      </c>
      <c r="BJ216" s="492"/>
      <c r="BK216" s="492"/>
      <c r="BL216" s="492"/>
      <c r="BM216" s="492"/>
      <c r="BN216" s="464" t="str">
        <f t="shared" si="69"/>
        <v/>
      </c>
      <c r="BO216" s="464" t="str">
        <f t="shared" si="70"/>
        <v/>
      </c>
      <c r="BP216" s="504" t="str">
        <f t="shared" si="51"/>
        <v/>
      </c>
      <c r="BQ216" s="510" t="str">
        <f t="shared" si="52"/>
        <v/>
      </c>
      <c r="BR216" s="510" t="str">
        <f>IF(F216="","",IF(OR(分岐管理シート!AK216&lt;1,分岐管理シート!AK216&gt;13),"error",""))</f>
        <v/>
      </c>
      <c r="BS216" s="510" t="str">
        <f>IF(F216="","",IF(VLOOKUP(AJ216,―!$AD$2:$AE$14,2,FALSE)&lt;=VLOOKUP(AK216,―!$AD$2:$AE$14,2,FALSE),"","error"))</f>
        <v/>
      </c>
      <c r="BT216" s="516"/>
      <c r="BU216" s="516"/>
      <c r="BV216" s="516"/>
      <c r="BW216" s="510" t="str">
        <f t="shared" si="71"/>
        <v/>
      </c>
      <c r="BX216" s="510" t="str">
        <f t="shared" si="72"/>
        <v/>
      </c>
      <c r="BY216" s="510" t="str">
        <f t="shared" si="73"/>
        <v/>
      </c>
      <c r="BZ216" s="516" t="str">
        <f t="shared" si="74"/>
        <v/>
      </c>
      <c r="CA216" s="510" t="str">
        <f>分岐管理シート!BB216</f>
        <v/>
      </c>
      <c r="CB216" s="511" t="str">
        <f t="shared" si="53"/>
        <v/>
      </c>
      <c r="CC216" s="517" t="str">
        <f t="shared" si="55"/>
        <v/>
      </c>
    </row>
    <row r="217" spans="1:81">
      <c r="A217" s="7"/>
      <c r="B217" s="16"/>
      <c r="C217" s="47">
        <v>136</v>
      </c>
      <c r="D217" s="64"/>
      <c r="E217" s="64"/>
      <c r="F217" s="64"/>
      <c r="G217" s="93"/>
      <c r="H217" s="93"/>
      <c r="I217" s="115"/>
      <c r="J217" s="115"/>
      <c r="K217" s="115"/>
      <c r="L217" s="115"/>
      <c r="M217" s="147"/>
      <c r="N217" s="161">
        <f t="shared" si="56"/>
        <v>0</v>
      </c>
      <c r="O217" s="167">
        <f t="shared" si="57"/>
        <v>0</v>
      </c>
      <c r="P217" s="181"/>
      <c r="Q217" s="194"/>
      <c r="R217" s="194"/>
      <c r="S217" s="194"/>
      <c r="T217" s="194"/>
      <c r="U217" s="194"/>
      <c r="V217" s="194"/>
      <c r="W217" s="194"/>
      <c r="X217" s="194"/>
      <c r="Y217" s="194"/>
      <c r="Z217" s="194"/>
      <c r="AA217" s="194"/>
      <c r="AB217" s="194"/>
      <c r="AC217" s="194"/>
      <c r="AD217" s="194"/>
      <c r="AE217" s="194"/>
      <c r="AF217" s="147"/>
      <c r="AG217" s="115"/>
      <c r="AH217" s="115"/>
      <c r="AI217" s="93"/>
      <c r="AJ217" s="93"/>
      <c r="AK217" s="307"/>
      <c r="AL217" s="325"/>
      <c r="AM217" s="325"/>
      <c r="AN217" s="147"/>
      <c r="AO217" s="350"/>
      <c r="AP217" s="359"/>
      <c r="AQ217" s="379"/>
      <c r="AR217" s="405"/>
      <c r="AS217" s="405"/>
      <c r="AT217" s="430" t="str">
        <f t="shared" si="58"/>
        <v/>
      </c>
      <c r="AU217" s="437" t="str">
        <f t="shared" si="59"/>
        <v/>
      </c>
      <c r="AV217" s="443" t="str">
        <f t="shared" si="60"/>
        <v/>
      </c>
      <c r="AW217" s="450" t="str">
        <f t="shared" si="54"/>
        <v/>
      </c>
      <c r="AX217" s="450" t="str">
        <f t="shared" si="61"/>
        <v/>
      </c>
      <c r="AY217" s="457" t="str">
        <f t="shared" si="62"/>
        <v/>
      </c>
      <c r="AZ217" s="464" t="str">
        <f t="shared" si="63"/>
        <v/>
      </c>
      <c r="BA217" s="47" t="str">
        <f t="shared" si="64"/>
        <v/>
      </c>
      <c r="BB217" s="47" t="str">
        <f t="shared" si="65"/>
        <v/>
      </c>
      <c r="BC217" s="47" t="str">
        <f t="shared" si="66"/>
        <v/>
      </c>
      <c r="BD217" s="47" t="str">
        <f t="shared" si="49"/>
        <v/>
      </c>
      <c r="BE217" s="486"/>
      <c r="BF217" s="492"/>
      <c r="BG217" s="464" t="str">
        <f t="shared" si="67"/>
        <v/>
      </c>
      <c r="BH217" s="464" t="str">
        <f t="shared" si="50"/>
        <v/>
      </c>
      <c r="BI217" s="464" t="str">
        <f t="shared" si="68"/>
        <v/>
      </c>
      <c r="BJ217" s="492"/>
      <c r="BK217" s="492"/>
      <c r="BL217" s="492"/>
      <c r="BM217" s="492"/>
      <c r="BN217" s="464" t="str">
        <f t="shared" si="69"/>
        <v/>
      </c>
      <c r="BO217" s="464" t="str">
        <f t="shared" si="70"/>
        <v/>
      </c>
      <c r="BP217" s="504" t="str">
        <f t="shared" si="51"/>
        <v/>
      </c>
      <c r="BQ217" s="510" t="str">
        <f t="shared" si="52"/>
        <v/>
      </c>
      <c r="BR217" s="510" t="str">
        <f>IF(F217="","",IF(OR(分岐管理シート!AK217&lt;1,分岐管理シート!AK217&gt;13),"error",""))</f>
        <v/>
      </c>
      <c r="BS217" s="510" t="str">
        <f>IF(F217="","",IF(VLOOKUP(AJ217,―!$AD$2:$AE$14,2,FALSE)&lt;=VLOOKUP(AK217,―!$AD$2:$AE$14,2,FALSE),"","error"))</f>
        <v/>
      </c>
      <c r="BT217" s="516"/>
      <c r="BU217" s="516"/>
      <c r="BV217" s="516"/>
      <c r="BW217" s="510" t="str">
        <f t="shared" si="71"/>
        <v/>
      </c>
      <c r="BX217" s="510" t="str">
        <f t="shared" si="72"/>
        <v/>
      </c>
      <c r="BY217" s="510" t="str">
        <f t="shared" si="73"/>
        <v/>
      </c>
      <c r="BZ217" s="516" t="str">
        <f t="shared" si="74"/>
        <v/>
      </c>
      <c r="CA217" s="510" t="str">
        <f>分岐管理シート!BB217</f>
        <v/>
      </c>
      <c r="CB217" s="511" t="str">
        <f t="shared" si="53"/>
        <v/>
      </c>
      <c r="CC217" s="517" t="str">
        <f t="shared" si="55"/>
        <v/>
      </c>
    </row>
    <row r="218" spans="1:81">
      <c r="A218" s="7"/>
      <c r="B218" s="16"/>
      <c r="C218" s="47">
        <v>137</v>
      </c>
      <c r="D218" s="64"/>
      <c r="E218" s="64"/>
      <c r="F218" s="64"/>
      <c r="G218" s="93"/>
      <c r="H218" s="93"/>
      <c r="I218" s="115"/>
      <c r="J218" s="115"/>
      <c r="K218" s="115"/>
      <c r="L218" s="115"/>
      <c r="M218" s="147"/>
      <c r="N218" s="161">
        <f t="shared" si="56"/>
        <v>0</v>
      </c>
      <c r="O218" s="167">
        <f t="shared" si="57"/>
        <v>0</v>
      </c>
      <c r="P218" s="181"/>
      <c r="Q218" s="194"/>
      <c r="R218" s="194"/>
      <c r="S218" s="194"/>
      <c r="T218" s="194"/>
      <c r="U218" s="194"/>
      <c r="V218" s="194"/>
      <c r="W218" s="194"/>
      <c r="X218" s="194"/>
      <c r="Y218" s="194"/>
      <c r="Z218" s="194"/>
      <c r="AA218" s="194"/>
      <c r="AB218" s="194"/>
      <c r="AC218" s="194"/>
      <c r="AD218" s="194"/>
      <c r="AE218" s="194"/>
      <c r="AF218" s="147"/>
      <c r="AG218" s="115"/>
      <c r="AH218" s="115"/>
      <c r="AI218" s="93"/>
      <c r="AJ218" s="93"/>
      <c r="AK218" s="307"/>
      <c r="AL218" s="325"/>
      <c r="AM218" s="325"/>
      <c r="AN218" s="147"/>
      <c r="AO218" s="350"/>
      <c r="AP218" s="359"/>
      <c r="AQ218" s="379"/>
      <c r="AR218" s="405"/>
      <c r="AS218" s="405"/>
      <c r="AT218" s="430" t="str">
        <f t="shared" si="58"/>
        <v/>
      </c>
      <c r="AU218" s="437" t="str">
        <f t="shared" si="59"/>
        <v/>
      </c>
      <c r="AV218" s="443" t="str">
        <f t="shared" si="60"/>
        <v/>
      </c>
      <c r="AW218" s="450" t="str">
        <f t="shared" si="54"/>
        <v/>
      </c>
      <c r="AX218" s="450" t="str">
        <f t="shared" si="61"/>
        <v/>
      </c>
      <c r="AY218" s="457" t="str">
        <f t="shared" si="62"/>
        <v/>
      </c>
      <c r="AZ218" s="464" t="str">
        <f t="shared" si="63"/>
        <v/>
      </c>
      <c r="BA218" s="47" t="str">
        <f t="shared" si="64"/>
        <v/>
      </c>
      <c r="BB218" s="47" t="str">
        <f t="shared" si="65"/>
        <v/>
      </c>
      <c r="BC218" s="47" t="str">
        <f t="shared" si="66"/>
        <v/>
      </c>
      <c r="BD218" s="47" t="str">
        <f t="shared" si="49"/>
        <v/>
      </c>
      <c r="BE218" s="486"/>
      <c r="BF218" s="492"/>
      <c r="BG218" s="464" t="str">
        <f t="shared" si="67"/>
        <v/>
      </c>
      <c r="BH218" s="464" t="str">
        <f t="shared" si="50"/>
        <v/>
      </c>
      <c r="BI218" s="464" t="str">
        <f t="shared" si="68"/>
        <v/>
      </c>
      <c r="BJ218" s="492"/>
      <c r="BK218" s="492"/>
      <c r="BL218" s="492"/>
      <c r="BM218" s="492"/>
      <c r="BN218" s="464" t="str">
        <f t="shared" si="69"/>
        <v/>
      </c>
      <c r="BO218" s="464" t="str">
        <f t="shared" si="70"/>
        <v/>
      </c>
      <c r="BP218" s="504" t="str">
        <f t="shared" si="51"/>
        <v/>
      </c>
      <c r="BQ218" s="510" t="str">
        <f t="shared" si="52"/>
        <v/>
      </c>
      <c r="BR218" s="510" t="str">
        <f>IF(F218="","",IF(OR(分岐管理シート!AK218&lt;1,分岐管理シート!AK218&gt;13),"error",""))</f>
        <v/>
      </c>
      <c r="BS218" s="510" t="str">
        <f>IF(F218="","",IF(VLOOKUP(AJ218,―!$AD$2:$AE$14,2,FALSE)&lt;=VLOOKUP(AK218,―!$AD$2:$AE$14,2,FALSE),"","error"))</f>
        <v/>
      </c>
      <c r="BT218" s="516"/>
      <c r="BU218" s="516"/>
      <c r="BV218" s="516"/>
      <c r="BW218" s="510" t="str">
        <f t="shared" si="71"/>
        <v/>
      </c>
      <c r="BX218" s="510" t="str">
        <f t="shared" si="72"/>
        <v/>
      </c>
      <c r="BY218" s="510" t="str">
        <f t="shared" si="73"/>
        <v/>
      </c>
      <c r="BZ218" s="516" t="str">
        <f t="shared" si="74"/>
        <v/>
      </c>
      <c r="CA218" s="510" t="str">
        <f>分岐管理シート!BB218</f>
        <v/>
      </c>
      <c r="CB218" s="511" t="str">
        <f t="shared" si="53"/>
        <v/>
      </c>
      <c r="CC218" s="517" t="str">
        <f t="shared" si="55"/>
        <v/>
      </c>
    </row>
    <row r="219" spans="1:81">
      <c r="A219" s="7"/>
      <c r="B219" s="16"/>
      <c r="C219" s="46">
        <v>138</v>
      </c>
      <c r="D219" s="64"/>
      <c r="E219" s="64"/>
      <c r="F219" s="64"/>
      <c r="G219" s="93"/>
      <c r="H219" s="93"/>
      <c r="I219" s="115"/>
      <c r="J219" s="115"/>
      <c r="K219" s="115"/>
      <c r="L219" s="115"/>
      <c r="M219" s="147"/>
      <c r="N219" s="161">
        <f t="shared" si="56"/>
        <v>0</v>
      </c>
      <c r="O219" s="167">
        <f t="shared" si="57"/>
        <v>0</v>
      </c>
      <c r="P219" s="181"/>
      <c r="Q219" s="194"/>
      <c r="R219" s="194"/>
      <c r="S219" s="194"/>
      <c r="T219" s="194"/>
      <c r="U219" s="194"/>
      <c r="V219" s="194"/>
      <c r="W219" s="194"/>
      <c r="X219" s="194"/>
      <c r="Y219" s="194"/>
      <c r="Z219" s="194"/>
      <c r="AA219" s="194"/>
      <c r="AB219" s="194"/>
      <c r="AC219" s="194"/>
      <c r="AD219" s="194"/>
      <c r="AE219" s="194"/>
      <c r="AF219" s="147"/>
      <c r="AG219" s="115"/>
      <c r="AH219" s="115"/>
      <c r="AI219" s="93"/>
      <c r="AJ219" s="93"/>
      <c r="AK219" s="307"/>
      <c r="AL219" s="325"/>
      <c r="AM219" s="325"/>
      <c r="AN219" s="147"/>
      <c r="AO219" s="350"/>
      <c r="AP219" s="359"/>
      <c r="AQ219" s="379"/>
      <c r="AR219" s="405"/>
      <c r="AS219" s="405"/>
      <c r="AT219" s="430" t="str">
        <f t="shared" si="58"/>
        <v/>
      </c>
      <c r="AU219" s="437" t="str">
        <f t="shared" si="59"/>
        <v/>
      </c>
      <c r="AV219" s="443" t="str">
        <f t="shared" si="60"/>
        <v/>
      </c>
      <c r="AW219" s="450" t="str">
        <f t="shared" si="54"/>
        <v/>
      </c>
      <c r="AX219" s="450" t="str">
        <f t="shared" si="61"/>
        <v/>
      </c>
      <c r="AY219" s="457" t="str">
        <f t="shared" si="62"/>
        <v/>
      </c>
      <c r="AZ219" s="464" t="str">
        <f t="shared" si="63"/>
        <v/>
      </c>
      <c r="BA219" s="47" t="str">
        <f t="shared" si="64"/>
        <v/>
      </c>
      <c r="BB219" s="47" t="str">
        <f t="shared" si="65"/>
        <v/>
      </c>
      <c r="BC219" s="47" t="str">
        <f t="shared" si="66"/>
        <v/>
      </c>
      <c r="BD219" s="47" t="str">
        <f t="shared" ref="BD219:BD282" si="75">IF(F219="","",IF(P219&gt;0,"","error"))</f>
        <v/>
      </c>
      <c r="BE219" s="486"/>
      <c r="BF219" s="492"/>
      <c r="BG219" s="464" t="str">
        <f t="shared" si="67"/>
        <v/>
      </c>
      <c r="BH219" s="464" t="str">
        <f t="shared" ref="BH219:BH282" si="76">IF(F219="","",IF(O219=INT(O219),"","error"))</f>
        <v/>
      </c>
      <c r="BI219" s="464" t="str">
        <f t="shared" si="68"/>
        <v/>
      </c>
      <c r="BJ219" s="492"/>
      <c r="BK219" s="492"/>
      <c r="BL219" s="492"/>
      <c r="BM219" s="492"/>
      <c r="BN219" s="464" t="str">
        <f t="shared" si="69"/>
        <v/>
      </c>
      <c r="BO219" s="464" t="str">
        <f t="shared" si="70"/>
        <v/>
      </c>
      <c r="BP219" s="504" t="str">
        <f t="shared" ref="BP219:BP282" si="77">IF(F219="","",IF(AJ219&lt;&gt;"","","error"))</f>
        <v/>
      </c>
      <c r="BQ219" s="510" t="str">
        <f t="shared" ref="BQ219:BQ282" si="78">IF(F219="","",IF(AK219&lt;&gt;"","","error"))</f>
        <v/>
      </c>
      <c r="BR219" s="510" t="str">
        <f>IF(F219="","",IF(OR(分岐管理シート!AK219&lt;1,分岐管理シート!AK219&gt;13),"error",""))</f>
        <v/>
      </c>
      <c r="BS219" s="510" t="str">
        <f>IF(F219="","",IF(VLOOKUP(AJ219,―!$AD$2:$AE$14,2,FALSE)&lt;=VLOOKUP(AK219,―!$AD$2:$AE$14,2,FALSE),"","error"))</f>
        <v/>
      </c>
      <c r="BT219" s="516"/>
      <c r="BU219" s="516"/>
      <c r="BV219" s="516"/>
      <c r="BW219" s="510" t="str">
        <f t="shared" si="71"/>
        <v/>
      </c>
      <c r="BX219" s="510" t="str">
        <f t="shared" si="72"/>
        <v/>
      </c>
      <c r="BY219" s="510" t="str">
        <f t="shared" si="73"/>
        <v/>
      </c>
      <c r="BZ219" s="516" t="str">
        <f t="shared" si="74"/>
        <v/>
      </c>
      <c r="CA219" s="510" t="str">
        <f>分岐管理シート!BB219</f>
        <v/>
      </c>
      <c r="CB219" s="511" t="str">
        <f t="shared" ref="CB219:CB282" si="79">IF(AND(F219="",OR(D219&lt;&gt;"",E219&lt;&gt;"",G219&lt;&gt;"",H219&lt;&gt;"",I219&lt;&gt;"",J219&lt;&gt;"",K219&lt;&gt;"",L219&lt;&gt;"",M219&lt;&gt;"",P219&lt;&gt;"",AE219&lt;&gt;"",AF219&lt;&gt;"",AG219&lt;&gt;"",AH219&lt;&gt;"",AI219&lt;&gt;"",AJ219&lt;&gt;"",AK219&lt;&gt;"",AL219&lt;&gt;"",AM219&lt;&gt;"",AN219&lt;&gt;"",AO219&lt;&gt;"",AP219&lt;&gt;"",AQ219&lt;&gt;"")),"error","")</f>
        <v/>
      </c>
      <c r="CC219" s="517" t="str">
        <f t="shared" si="55"/>
        <v/>
      </c>
    </row>
    <row r="220" spans="1:81">
      <c r="A220" s="7"/>
      <c r="B220" s="16"/>
      <c r="C220" s="47">
        <v>139</v>
      </c>
      <c r="D220" s="64"/>
      <c r="E220" s="64"/>
      <c r="F220" s="64"/>
      <c r="G220" s="93"/>
      <c r="H220" s="93"/>
      <c r="I220" s="115"/>
      <c r="J220" s="115"/>
      <c r="K220" s="115"/>
      <c r="L220" s="115"/>
      <c r="M220" s="147"/>
      <c r="N220" s="161">
        <f t="shared" si="56"/>
        <v>0</v>
      </c>
      <c r="O220" s="167">
        <f t="shared" si="57"/>
        <v>0</v>
      </c>
      <c r="P220" s="181"/>
      <c r="Q220" s="194"/>
      <c r="R220" s="194"/>
      <c r="S220" s="194"/>
      <c r="T220" s="194"/>
      <c r="U220" s="194"/>
      <c r="V220" s="194"/>
      <c r="W220" s="194"/>
      <c r="X220" s="194"/>
      <c r="Y220" s="194"/>
      <c r="Z220" s="194"/>
      <c r="AA220" s="194"/>
      <c r="AB220" s="194"/>
      <c r="AC220" s="194"/>
      <c r="AD220" s="194"/>
      <c r="AE220" s="194"/>
      <c r="AF220" s="147"/>
      <c r="AG220" s="115"/>
      <c r="AH220" s="115"/>
      <c r="AI220" s="93"/>
      <c r="AJ220" s="93"/>
      <c r="AK220" s="307"/>
      <c r="AL220" s="325"/>
      <c r="AM220" s="325"/>
      <c r="AN220" s="147"/>
      <c r="AO220" s="350"/>
      <c r="AP220" s="359"/>
      <c r="AQ220" s="379"/>
      <c r="AR220" s="405"/>
      <c r="AS220" s="405"/>
      <c r="AT220" s="430" t="str">
        <f t="shared" si="58"/>
        <v/>
      </c>
      <c r="AU220" s="437" t="str">
        <f t="shared" si="59"/>
        <v/>
      </c>
      <c r="AV220" s="443" t="str">
        <f t="shared" si="60"/>
        <v/>
      </c>
      <c r="AW220" s="450" t="str">
        <f t="shared" si="54"/>
        <v/>
      </c>
      <c r="AX220" s="450" t="str">
        <f t="shared" si="61"/>
        <v/>
      </c>
      <c r="AY220" s="457" t="str">
        <f t="shared" si="62"/>
        <v/>
      </c>
      <c r="AZ220" s="464" t="str">
        <f t="shared" si="63"/>
        <v/>
      </c>
      <c r="BA220" s="47" t="str">
        <f t="shared" si="64"/>
        <v/>
      </c>
      <c r="BB220" s="47" t="str">
        <f t="shared" si="65"/>
        <v/>
      </c>
      <c r="BC220" s="47" t="str">
        <f t="shared" si="66"/>
        <v/>
      </c>
      <c r="BD220" s="47" t="str">
        <f t="shared" si="75"/>
        <v/>
      </c>
      <c r="BE220" s="486"/>
      <c r="BF220" s="492"/>
      <c r="BG220" s="464" t="str">
        <f t="shared" si="67"/>
        <v/>
      </c>
      <c r="BH220" s="464" t="str">
        <f t="shared" si="76"/>
        <v/>
      </c>
      <c r="BI220" s="464" t="str">
        <f t="shared" si="68"/>
        <v/>
      </c>
      <c r="BJ220" s="492"/>
      <c r="BK220" s="492"/>
      <c r="BL220" s="492"/>
      <c r="BM220" s="492"/>
      <c r="BN220" s="464" t="str">
        <f t="shared" si="69"/>
        <v/>
      </c>
      <c r="BO220" s="464" t="str">
        <f t="shared" si="70"/>
        <v/>
      </c>
      <c r="BP220" s="504" t="str">
        <f t="shared" si="77"/>
        <v/>
      </c>
      <c r="BQ220" s="510" t="str">
        <f t="shared" si="78"/>
        <v/>
      </c>
      <c r="BR220" s="510" t="str">
        <f>IF(F220="","",IF(OR(分岐管理シート!AK220&lt;1,分岐管理シート!AK220&gt;13),"error",""))</f>
        <v/>
      </c>
      <c r="BS220" s="510" t="str">
        <f>IF(F220="","",IF(VLOOKUP(AJ220,―!$AD$2:$AE$14,2,FALSE)&lt;=VLOOKUP(AK220,―!$AD$2:$AE$14,2,FALSE),"","error"))</f>
        <v/>
      </c>
      <c r="BT220" s="516"/>
      <c r="BU220" s="516"/>
      <c r="BV220" s="516"/>
      <c r="BW220" s="510" t="str">
        <f t="shared" si="71"/>
        <v/>
      </c>
      <c r="BX220" s="510" t="str">
        <f t="shared" si="72"/>
        <v/>
      </c>
      <c r="BY220" s="510" t="str">
        <f t="shared" si="73"/>
        <v/>
      </c>
      <c r="BZ220" s="516" t="str">
        <f t="shared" si="74"/>
        <v/>
      </c>
      <c r="CA220" s="510" t="str">
        <f>分岐管理シート!BB220</f>
        <v/>
      </c>
      <c r="CB220" s="511" t="str">
        <f t="shared" si="79"/>
        <v/>
      </c>
      <c r="CC220" s="517" t="str">
        <f t="shared" si="55"/>
        <v/>
      </c>
    </row>
    <row r="221" spans="1:81">
      <c r="A221" s="7"/>
      <c r="B221" s="16"/>
      <c r="C221" s="47">
        <v>140</v>
      </c>
      <c r="D221" s="64"/>
      <c r="E221" s="64"/>
      <c r="F221" s="64"/>
      <c r="G221" s="93"/>
      <c r="H221" s="93"/>
      <c r="I221" s="115"/>
      <c r="J221" s="115"/>
      <c r="K221" s="115"/>
      <c r="L221" s="115"/>
      <c r="M221" s="147"/>
      <c r="N221" s="161">
        <f t="shared" si="56"/>
        <v>0</v>
      </c>
      <c r="O221" s="167">
        <f t="shared" si="57"/>
        <v>0</v>
      </c>
      <c r="P221" s="181"/>
      <c r="Q221" s="194"/>
      <c r="R221" s="194"/>
      <c r="S221" s="194"/>
      <c r="T221" s="194"/>
      <c r="U221" s="194"/>
      <c r="V221" s="194"/>
      <c r="W221" s="194"/>
      <c r="X221" s="194"/>
      <c r="Y221" s="194"/>
      <c r="Z221" s="194"/>
      <c r="AA221" s="194"/>
      <c r="AB221" s="194"/>
      <c r="AC221" s="194"/>
      <c r="AD221" s="194"/>
      <c r="AE221" s="194"/>
      <c r="AF221" s="147"/>
      <c r="AG221" s="115"/>
      <c r="AH221" s="115"/>
      <c r="AI221" s="93"/>
      <c r="AJ221" s="93"/>
      <c r="AK221" s="307"/>
      <c r="AL221" s="325"/>
      <c r="AM221" s="325"/>
      <c r="AN221" s="147"/>
      <c r="AO221" s="350"/>
      <c r="AP221" s="359"/>
      <c r="AQ221" s="379"/>
      <c r="AR221" s="405"/>
      <c r="AS221" s="405"/>
      <c r="AT221" s="430" t="str">
        <f t="shared" si="58"/>
        <v/>
      </c>
      <c r="AU221" s="437" t="str">
        <f t="shared" si="59"/>
        <v/>
      </c>
      <c r="AV221" s="443" t="str">
        <f t="shared" si="60"/>
        <v/>
      </c>
      <c r="AW221" s="450" t="str">
        <f t="shared" si="54"/>
        <v/>
      </c>
      <c r="AX221" s="450" t="str">
        <f t="shared" si="61"/>
        <v/>
      </c>
      <c r="AY221" s="457" t="str">
        <f t="shared" si="62"/>
        <v/>
      </c>
      <c r="AZ221" s="464" t="str">
        <f t="shared" si="63"/>
        <v/>
      </c>
      <c r="BA221" s="47" t="str">
        <f t="shared" si="64"/>
        <v/>
      </c>
      <c r="BB221" s="47" t="str">
        <f t="shared" si="65"/>
        <v/>
      </c>
      <c r="BC221" s="47" t="str">
        <f t="shared" si="66"/>
        <v/>
      </c>
      <c r="BD221" s="47" t="str">
        <f t="shared" si="75"/>
        <v/>
      </c>
      <c r="BE221" s="486"/>
      <c r="BF221" s="492"/>
      <c r="BG221" s="464" t="str">
        <f t="shared" si="67"/>
        <v/>
      </c>
      <c r="BH221" s="464" t="str">
        <f t="shared" si="76"/>
        <v/>
      </c>
      <c r="BI221" s="464" t="str">
        <f t="shared" si="68"/>
        <v/>
      </c>
      <c r="BJ221" s="492"/>
      <c r="BK221" s="492"/>
      <c r="BL221" s="492"/>
      <c r="BM221" s="492"/>
      <c r="BN221" s="464" t="str">
        <f t="shared" si="69"/>
        <v/>
      </c>
      <c r="BO221" s="464" t="str">
        <f t="shared" si="70"/>
        <v/>
      </c>
      <c r="BP221" s="504" t="str">
        <f t="shared" si="77"/>
        <v/>
      </c>
      <c r="BQ221" s="510" t="str">
        <f t="shared" si="78"/>
        <v/>
      </c>
      <c r="BR221" s="510" t="str">
        <f>IF(F221="","",IF(OR(分岐管理シート!AK221&lt;1,分岐管理シート!AK221&gt;13),"error",""))</f>
        <v/>
      </c>
      <c r="BS221" s="510" t="str">
        <f>IF(F221="","",IF(VLOOKUP(AJ221,―!$AD$2:$AE$14,2,FALSE)&lt;=VLOOKUP(AK221,―!$AD$2:$AE$14,2,FALSE),"","error"))</f>
        <v/>
      </c>
      <c r="BT221" s="516"/>
      <c r="BU221" s="516"/>
      <c r="BV221" s="516"/>
      <c r="BW221" s="510" t="str">
        <f t="shared" si="71"/>
        <v/>
      </c>
      <c r="BX221" s="510" t="str">
        <f t="shared" si="72"/>
        <v/>
      </c>
      <c r="BY221" s="510" t="str">
        <f t="shared" si="73"/>
        <v/>
      </c>
      <c r="BZ221" s="516" t="str">
        <f t="shared" si="74"/>
        <v/>
      </c>
      <c r="CA221" s="510" t="str">
        <f>分岐管理シート!BB221</f>
        <v/>
      </c>
      <c r="CB221" s="511" t="str">
        <f t="shared" si="79"/>
        <v/>
      </c>
      <c r="CC221" s="517" t="str">
        <f t="shared" si="55"/>
        <v/>
      </c>
    </row>
    <row r="222" spans="1:81">
      <c r="A222" s="7"/>
      <c r="B222" s="16"/>
      <c r="C222" s="46">
        <v>141</v>
      </c>
      <c r="D222" s="64"/>
      <c r="E222" s="64"/>
      <c r="F222" s="64"/>
      <c r="G222" s="93"/>
      <c r="H222" s="93"/>
      <c r="I222" s="115"/>
      <c r="J222" s="115"/>
      <c r="K222" s="115"/>
      <c r="L222" s="115"/>
      <c r="M222" s="147"/>
      <c r="N222" s="161">
        <f t="shared" si="56"/>
        <v>0</v>
      </c>
      <c r="O222" s="167">
        <f t="shared" si="57"/>
        <v>0</v>
      </c>
      <c r="P222" s="181"/>
      <c r="Q222" s="194"/>
      <c r="R222" s="194"/>
      <c r="S222" s="194"/>
      <c r="T222" s="194"/>
      <c r="U222" s="194"/>
      <c r="V222" s="194"/>
      <c r="W222" s="194"/>
      <c r="X222" s="194"/>
      <c r="Y222" s="194"/>
      <c r="Z222" s="194"/>
      <c r="AA222" s="194"/>
      <c r="AB222" s="194"/>
      <c r="AC222" s="194"/>
      <c r="AD222" s="194"/>
      <c r="AE222" s="194"/>
      <c r="AF222" s="147"/>
      <c r="AG222" s="115"/>
      <c r="AH222" s="115"/>
      <c r="AI222" s="93"/>
      <c r="AJ222" s="93"/>
      <c r="AK222" s="307"/>
      <c r="AL222" s="325"/>
      <c r="AM222" s="325"/>
      <c r="AN222" s="147"/>
      <c r="AO222" s="350"/>
      <c r="AP222" s="359"/>
      <c r="AQ222" s="379"/>
      <c r="AR222" s="405"/>
      <c r="AS222" s="405"/>
      <c r="AT222" s="430" t="str">
        <f t="shared" si="58"/>
        <v/>
      </c>
      <c r="AU222" s="437" t="str">
        <f t="shared" si="59"/>
        <v/>
      </c>
      <c r="AV222" s="443" t="str">
        <f t="shared" si="60"/>
        <v/>
      </c>
      <c r="AW222" s="450" t="str">
        <f t="shared" si="54"/>
        <v/>
      </c>
      <c r="AX222" s="450" t="str">
        <f t="shared" si="61"/>
        <v/>
      </c>
      <c r="AY222" s="457" t="str">
        <f t="shared" si="62"/>
        <v/>
      </c>
      <c r="AZ222" s="464" t="str">
        <f t="shared" si="63"/>
        <v/>
      </c>
      <c r="BA222" s="47" t="str">
        <f t="shared" si="64"/>
        <v/>
      </c>
      <c r="BB222" s="47" t="str">
        <f t="shared" si="65"/>
        <v/>
      </c>
      <c r="BC222" s="47" t="str">
        <f t="shared" si="66"/>
        <v/>
      </c>
      <c r="BD222" s="47" t="str">
        <f t="shared" si="75"/>
        <v/>
      </c>
      <c r="BE222" s="486"/>
      <c r="BF222" s="492"/>
      <c r="BG222" s="464" t="str">
        <f t="shared" si="67"/>
        <v/>
      </c>
      <c r="BH222" s="464" t="str">
        <f t="shared" si="76"/>
        <v/>
      </c>
      <c r="BI222" s="464" t="str">
        <f t="shared" si="68"/>
        <v/>
      </c>
      <c r="BJ222" s="492"/>
      <c r="BK222" s="492"/>
      <c r="BL222" s="492"/>
      <c r="BM222" s="492"/>
      <c r="BN222" s="464" t="str">
        <f t="shared" si="69"/>
        <v/>
      </c>
      <c r="BO222" s="464" t="str">
        <f t="shared" si="70"/>
        <v/>
      </c>
      <c r="BP222" s="504" t="str">
        <f t="shared" si="77"/>
        <v/>
      </c>
      <c r="BQ222" s="510" t="str">
        <f t="shared" si="78"/>
        <v/>
      </c>
      <c r="BR222" s="510" t="str">
        <f>IF(F222="","",IF(OR(分岐管理シート!AK222&lt;1,分岐管理シート!AK222&gt;13),"error",""))</f>
        <v/>
      </c>
      <c r="BS222" s="510" t="str">
        <f>IF(F222="","",IF(VLOOKUP(AJ222,―!$AD$2:$AE$14,2,FALSE)&lt;=VLOOKUP(AK222,―!$AD$2:$AE$14,2,FALSE),"","error"))</f>
        <v/>
      </c>
      <c r="BT222" s="516"/>
      <c r="BU222" s="516"/>
      <c r="BV222" s="516"/>
      <c r="BW222" s="510" t="str">
        <f t="shared" si="71"/>
        <v/>
      </c>
      <c r="BX222" s="510" t="str">
        <f t="shared" si="72"/>
        <v/>
      </c>
      <c r="BY222" s="510" t="str">
        <f t="shared" si="73"/>
        <v/>
      </c>
      <c r="BZ222" s="516" t="str">
        <f t="shared" si="74"/>
        <v/>
      </c>
      <c r="CA222" s="510" t="str">
        <f>分岐管理シート!BB222</f>
        <v/>
      </c>
      <c r="CB222" s="511" t="str">
        <f t="shared" si="79"/>
        <v/>
      </c>
      <c r="CC222" s="517" t="str">
        <f t="shared" si="55"/>
        <v/>
      </c>
    </row>
    <row r="223" spans="1:81">
      <c r="A223" s="7"/>
      <c r="B223" s="16"/>
      <c r="C223" s="47">
        <v>142</v>
      </c>
      <c r="D223" s="64"/>
      <c r="E223" s="64"/>
      <c r="F223" s="64"/>
      <c r="G223" s="93"/>
      <c r="H223" s="93"/>
      <c r="I223" s="115"/>
      <c r="J223" s="115"/>
      <c r="K223" s="115"/>
      <c r="L223" s="115"/>
      <c r="M223" s="147"/>
      <c r="N223" s="161">
        <f t="shared" si="56"/>
        <v>0</v>
      </c>
      <c r="O223" s="167">
        <f t="shared" si="57"/>
        <v>0</v>
      </c>
      <c r="P223" s="181"/>
      <c r="Q223" s="194"/>
      <c r="R223" s="194"/>
      <c r="S223" s="194"/>
      <c r="T223" s="194"/>
      <c r="U223" s="194"/>
      <c r="V223" s="194"/>
      <c r="W223" s="194"/>
      <c r="X223" s="194"/>
      <c r="Y223" s="194"/>
      <c r="Z223" s="194"/>
      <c r="AA223" s="194"/>
      <c r="AB223" s="194"/>
      <c r="AC223" s="194"/>
      <c r="AD223" s="194"/>
      <c r="AE223" s="194"/>
      <c r="AF223" s="147"/>
      <c r="AG223" s="115"/>
      <c r="AH223" s="115"/>
      <c r="AI223" s="93"/>
      <c r="AJ223" s="93"/>
      <c r="AK223" s="307"/>
      <c r="AL223" s="325"/>
      <c r="AM223" s="325"/>
      <c r="AN223" s="147"/>
      <c r="AO223" s="350"/>
      <c r="AP223" s="359"/>
      <c r="AQ223" s="379"/>
      <c r="AR223" s="405"/>
      <c r="AS223" s="405"/>
      <c r="AT223" s="430" t="str">
        <f t="shared" si="58"/>
        <v/>
      </c>
      <c r="AU223" s="437" t="str">
        <f t="shared" si="59"/>
        <v/>
      </c>
      <c r="AV223" s="443" t="str">
        <f t="shared" si="60"/>
        <v/>
      </c>
      <c r="AW223" s="450" t="str">
        <f t="shared" si="54"/>
        <v/>
      </c>
      <c r="AX223" s="450" t="str">
        <f t="shared" si="61"/>
        <v/>
      </c>
      <c r="AY223" s="457" t="str">
        <f t="shared" si="62"/>
        <v/>
      </c>
      <c r="AZ223" s="464" t="str">
        <f t="shared" si="63"/>
        <v/>
      </c>
      <c r="BA223" s="47" t="str">
        <f t="shared" si="64"/>
        <v/>
      </c>
      <c r="BB223" s="47" t="str">
        <f t="shared" si="65"/>
        <v/>
      </c>
      <c r="BC223" s="47" t="str">
        <f t="shared" si="66"/>
        <v/>
      </c>
      <c r="BD223" s="47" t="str">
        <f t="shared" si="75"/>
        <v/>
      </c>
      <c r="BE223" s="486"/>
      <c r="BF223" s="492"/>
      <c r="BG223" s="464" t="str">
        <f t="shared" si="67"/>
        <v/>
      </c>
      <c r="BH223" s="464" t="str">
        <f t="shared" si="76"/>
        <v/>
      </c>
      <c r="BI223" s="464" t="str">
        <f t="shared" si="68"/>
        <v/>
      </c>
      <c r="BJ223" s="492"/>
      <c r="BK223" s="492"/>
      <c r="BL223" s="492"/>
      <c r="BM223" s="492"/>
      <c r="BN223" s="464" t="str">
        <f t="shared" si="69"/>
        <v/>
      </c>
      <c r="BO223" s="464" t="str">
        <f t="shared" si="70"/>
        <v/>
      </c>
      <c r="BP223" s="504" t="str">
        <f t="shared" si="77"/>
        <v/>
      </c>
      <c r="BQ223" s="510" t="str">
        <f t="shared" si="78"/>
        <v/>
      </c>
      <c r="BR223" s="510" t="str">
        <f>IF(F223="","",IF(OR(分岐管理シート!AK223&lt;1,分岐管理シート!AK223&gt;13),"error",""))</f>
        <v/>
      </c>
      <c r="BS223" s="510" t="str">
        <f>IF(F223="","",IF(VLOOKUP(AJ223,―!$AD$2:$AE$14,2,FALSE)&lt;=VLOOKUP(AK223,―!$AD$2:$AE$14,2,FALSE),"","error"))</f>
        <v/>
      </c>
      <c r="BT223" s="516"/>
      <c r="BU223" s="516"/>
      <c r="BV223" s="516"/>
      <c r="BW223" s="510" t="str">
        <f t="shared" si="71"/>
        <v/>
      </c>
      <c r="BX223" s="510" t="str">
        <f t="shared" si="72"/>
        <v/>
      </c>
      <c r="BY223" s="510" t="str">
        <f t="shared" si="73"/>
        <v/>
      </c>
      <c r="BZ223" s="516" t="str">
        <f t="shared" si="74"/>
        <v/>
      </c>
      <c r="CA223" s="510" t="str">
        <f>分岐管理シート!BB223</f>
        <v/>
      </c>
      <c r="CB223" s="511" t="str">
        <f t="shared" si="79"/>
        <v/>
      </c>
      <c r="CC223" s="517" t="str">
        <f t="shared" si="55"/>
        <v/>
      </c>
    </row>
    <row r="224" spans="1:81">
      <c r="A224" s="7"/>
      <c r="B224" s="16"/>
      <c r="C224" s="47">
        <v>143</v>
      </c>
      <c r="D224" s="64"/>
      <c r="E224" s="64"/>
      <c r="F224" s="64"/>
      <c r="G224" s="93"/>
      <c r="H224" s="93"/>
      <c r="I224" s="115"/>
      <c r="J224" s="115"/>
      <c r="K224" s="115"/>
      <c r="L224" s="115"/>
      <c r="M224" s="147"/>
      <c r="N224" s="161">
        <f t="shared" si="56"/>
        <v>0</v>
      </c>
      <c r="O224" s="167">
        <f t="shared" si="57"/>
        <v>0</v>
      </c>
      <c r="P224" s="181"/>
      <c r="Q224" s="194"/>
      <c r="R224" s="194"/>
      <c r="S224" s="194"/>
      <c r="T224" s="194"/>
      <c r="U224" s="194"/>
      <c r="V224" s="194"/>
      <c r="W224" s="194"/>
      <c r="X224" s="194"/>
      <c r="Y224" s="194"/>
      <c r="Z224" s="194"/>
      <c r="AA224" s="194"/>
      <c r="AB224" s="194"/>
      <c r="AC224" s="194"/>
      <c r="AD224" s="194"/>
      <c r="AE224" s="194"/>
      <c r="AF224" s="147"/>
      <c r="AG224" s="115"/>
      <c r="AH224" s="115"/>
      <c r="AI224" s="93"/>
      <c r="AJ224" s="93"/>
      <c r="AK224" s="307"/>
      <c r="AL224" s="325"/>
      <c r="AM224" s="325"/>
      <c r="AN224" s="147"/>
      <c r="AO224" s="350"/>
      <c r="AP224" s="359"/>
      <c r="AQ224" s="379"/>
      <c r="AR224" s="405"/>
      <c r="AS224" s="405"/>
      <c r="AT224" s="430" t="str">
        <f t="shared" si="58"/>
        <v/>
      </c>
      <c r="AU224" s="437" t="str">
        <f t="shared" si="59"/>
        <v/>
      </c>
      <c r="AV224" s="443" t="str">
        <f t="shared" si="60"/>
        <v/>
      </c>
      <c r="AW224" s="450" t="str">
        <f t="shared" si="54"/>
        <v/>
      </c>
      <c r="AX224" s="450" t="str">
        <f t="shared" si="61"/>
        <v/>
      </c>
      <c r="AY224" s="457" t="str">
        <f t="shared" si="62"/>
        <v/>
      </c>
      <c r="AZ224" s="464" t="str">
        <f t="shared" si="63"/>
        <v/>
      </c>
      <c r="BA224" s="47" t="str">
        <f t="shared" si="64"/>
        <v/>
      </c>
      <c r="BB224" s="47" t="str">
        <f t="shared" si="65"/>
        <v/>
      </c>
      <c r="BC224" s="47" t="str">
        <f t="shared" si="66"/>
        <v/>
      </c>
      <c r="BD224" s="47" t="str">
        <f t="shared" si="75"/>
        <v/>
      </c>
      <c r="BE224" s="486"/>
      <c r="BF224" s="492"/>
      <c r="BG224" s="464" t="str">
        <f t="shared" si="67"/>
        <v/>
      </c>
      <c r="BH224" s="464" t="str">
        <f t="shared" si="76"/>
        <v/>
      </c>
      <c r="BI224" s="464" t="str">
        <f t="shared" si="68"/>
        <v/>
      </c>
      <c r="BJ224" s="492"/>
      <c r="BK224" s="492"/>
      <c r="BL224" s="492"/>
      <c r="BM224" s="492"/>
      <c r="BN224" s="464" t="str">
        <f t="shared" si="69"/>
        <v/>
      </c>
      <c r="BO224" s="464" t="str">
        <f t="shared" si="70"/>
        <v/>
      </c>
      <c r="BP224" s="504" t="str">
        <f t="shared" si="77"/>
        <v/>
      </c>
      <c r="BQ224" s="510" t="str">
        <f t="shared" si="78"/>
        <v/>
      </c>
      <c r="BR224" s="510" t="str">
        <f>IF(F224="","",IF(OR(分岐管理シート!AK224&lt;1,分岐管理シート!AK224&gt;13),"error",""))</f>
        <v/>
      </c>
      <c r="BS224" s="510" t="str">
        <f>IF(F224="","",IF(VLOOKUP(AJ224,―!$AD$2:$AE$14,2,FALSE)&lt;=VLOOKUP(AK224,―!$AD$2:$AE$14,2,FALSE),"","error"))</f>
        <v/>
      </c>
      <c r="BT224" s="516"/>
      <c r="BU224" s="516"/>
      <c r="BV224" s="516"/>
      <c r="BW224" s="510" t="str">
        <f t="shared" si="71"/>
        <v/>
      </c>
      <c r="BX224" s="510" t="str">
        <f t="shared" si="72"/>
        <v/>
      </c>
      <c r="BY224" s="510" t="str">
        <f t="shared" si="73"/>
        <v/>
      </c>
      <c r="BZ224" s="516" t="str">
        <f t="shared" si="74"/>
        <v/>
      </c>
      <c r="CA224" s="510" t="str">
        <f>分岐管理シート!BB224</f>
        <v/>
      </c>
      <c r="CB224" s="511" t="str">
        <f t="shared" si="79"/>
        <v/>
      </c>
      <c r="CC224" s="517" t="str">
        <f t="shared" si="55"/>
        <v/>
      </c>
    </row>
    <row r="225" spans="1:81">
      <c r="A225" s="7"/>
      <c r="B225" s="16"/>
      <c r="C225" s="46">
        <v>144</v>
      </c>
      <c r="D225" s="64"/>
      <c r="E225" s="64"/>
      <c r="F225" s="64"/>
      <c r="G225" s="93"/>
      <c r="H225" s="93"/>
      <c r="I225" s="115"/>
      <c r="J225" s="115"/>
      <c r="K225" s="115"/>
      <c r="L225" s="115"/>
      <c r="M225" s="147"/>
      <c r="N225" s="161">
        <f t="shared" si="56"/>
        <v>0</v>
      </c>
      <c r="O225" s="167">
        <f t="shared" si="57"/>
        <v>0</v>
      </c>
      <c r="P225" s="181"/>
      <c r="Q225" s="194"/>
      <c r="R225" s="194"/>
      <c r="S225" s="194"/>
      <c r="T225" s="194"/>
      <c r="U225" s="194"/>
      <c r="V225" s="194"/>
      <c r="W225" s="194"/>
      <c r="X225" s="194"/>
      <c r="Y225" s="194"/>
      <c r="Z225" s="194"/>
      <c r="AA225" s="194"/>
      <c r="AB225" s="194"/>
      <c r="AC225" s="194"/>
      <c r="AD225" s="194"/>
      <c r="AE225" s="194"/>
      <c r="AF225" s="147"/>
      <c r="AG225" s="115"/>
      <c r="AH225" s="115"/>
      <c r="AI225" s="93"/>
      <c r="AJ225" s="93"/>
      <c r="AK225" s="307"/>
      <c r="AL225" s="325"/>
      <c r="AM225" s="325"/>
      <c r="AN225" s="147"/>
      <c r="AO225" s="350"/>
      <c r="AP225" s="359"/>
      <c r="AQ225" s="379"/>
      <c r="AR225" s="405"/>
      <c r="AS225" s="405"/>
      <c r="AT225" s="430" t="str">
        <f t="shared" si="58"/>
        <v/>
      </c>
      <c r="AU225" s="437" t="str">
        <f t="shared" si="59"/>
        <v/>
      </c>
      <c r="AV225" s="443" t="str">
        <f t="shared" si="60"/>
        <v/>
      </c>
      <c r="AW225" s="450" t="str">
        <f t="shared" si="54"/>
        <v/>
      </c>
      <c r="AX225" s="450" t="str">
        <f t="shared" si="61"/>
        <v/>
      </c>
      <c r="AY225" s="457" t="str">
        <f t="shared" si="62"/>
        <v/>
      </c>
      <c r="AZ225" s="464" t="str">
        <f t="shared" si="63"/>
        <v/>
      </c>
      <c r="BA225" s="47" t="str">
        <f t="shared" si="64"/>
        <v/>
      </c>
      <c r="BB225" s="47" t="str">
        <f t="shared" si="65"/>
        <v/>
      </c>
      <c r="BC225" s="47" t="str">
        <f t="shared" si="66"/>
        <v/>
      </c>
      <c r="BD225" s="47" t="str">
        <f t="shared" si="75"/>
        <v/>
      </c>
      <c r="BE225" s="486"/>
      <c r="BF225" s="492"/>
      <c r="BG225" s="464" t="str">
        <f t="shared" si="67"/>
        <v/>
      </c>
      <c r="BH225" s="464" t="str">
        <f t="shared" si="76"/>
        <v/>
      </c>
      <c r="BI225" s="464" t="str">
        <f t="shared" si="68"/>
        <v/>
      </c>
      <c r="BJ225" s="492"/>
      <c r="BK225" s="492"/>
      <c r="BL225" s="492"/>
      <c r="BM225" s="492"/>
      <c r="BN225" s="464" t="str">
        <f t="shared" si="69"/>
        <v/>
      </c>
      <c r="BO225" s="464" t="str">
        <f t="shared" si="70"/>
        <v/>
      </c>
      <c r="BP225" s="504" t="str">
        <f t="shared" si="77"/>
        <v/>
      </c>
      <c r="BQ225" s="510" t="str">
        <f t="shared" si="78"/>
        <v/>
      </c>
      <c r="BR225" s="510" t="str">
        <f>IF(F225="","",IF(OR(分岐管理シート!AK225&lt;1,分岐管理シート!AK225&gt;13),"error",""))</f>
        <v/>
      </c>
      <c r="BS225" s="510" t="str">
        <f>IF(F225="","",IF(VLOOKUP(AJ225,―!$AD$2:$AE$14,2,FALSE)&lt;=VLOOKUP(AK225,―!$AD$2:$AE$14,2,FALSE),"","error"))</f>
        <v/>
      </c>
      <c r="BT225" s="516"/>
      <c r="BU225" s="516"/>
      <c r="BV225" s="516"/>
      <c r="BW225" s="510" t="str">
        <f t="shared" si="71"/>
        <v/>
      </c>
      <c r="BX225" s="510" t="str">
        <f t="shared" si="72"/>
        <v/>
      </c>
      <c r="BY225" s="510" t="str">
        <f t="shared" si="73"/>
        <v/>
      </c>
      <c r="BZ225" s="516" t="str">
        <f t="shared" si="74"/>
        <v/>
      </c>
      <c r="CA225" s="510" t="str">
        <f>分岐管理シート!BB225</f>
        <v/>
      </c>
      <c r="CB225" s="511" t="str">
        <f t="shared" si="79"/>
        <v/>
      </c>
      <c r="CC225" s="517" t="str">
        <f t="shared" si="55"/>
        <v/>
      </c>
    </row>
    <row r="226" spans="1:81">
      <c r="A226" s="7"/>
      <c r="B226" s="16"/>
      <c r="C226" s="47">
        <v>145</v>
      </c>
      <c r="D226" s="64"/>
      <c r="E226" s="64"/>
      <c r="F226" s="64"/>
      <c r="G226" s="93"/>
      <c r="H226" s="93"/>
      <c r="I226" s="115"/>
      <c r="J226" s="115"/>
      <c r="K226" s="115"/>
      <c r="L226" s="115"/>
      <c r="M226" s="147"/>
      <c r="N226" s="161">
        <f t="shared" si="56"/>
        <v>0</v>
      </c>
      <c r="O226" s="167">
        <f t="shared" si="57"/>
        <v>0</v>
      </c>
      <c r="P226" s="181"/>
      <c r="Q226" s="194"/>
      <c r="R226" s="194"/>
      <c r="S226" s="194"/>
      <c r="T226" s="194"/>
      <c r="U226" s="194"/>
      <c r="V226" s="194"/>
      <c r="W226" s="194"/>
      <c r="X226" s="194"/>
      <c r="Y226" s="194"/>
      <c r="Z226" s="194"/>
      <c r="AA226" s="194"/>
      <c r="AB226" s="194"/>
      <c r="AC226" s="194"/>
      <c r="AD226" s="194"/>
      <c r="AE226" s="194"/>
      <c r="AF226" s="147"/>
      <c r="AG226" s="115"/>
      <c r="AH226" s="115"/>
      <c r="AI226" s="93"/>
      <c r="AJ226" s="93"/>
      <c r="AK226" s="307"/>
      <c r="AL226" s="325"/>
      <c r="AM226" s="325"/>
      <c r="AN226" s="147"/>
      <c r="AO226" s="350"/>
      <c r="AP226" s="359"/>
      <c r="AQ226" s="379"/>
      <c r="AR226" s="405"/>
      <c r="AS226" s="405"/>
      <c r="AT226" s="430" t="str">
        <f t="shared" si="58"/>
        <v/>
      </c>
      <c r="AU226" s="437" t="str">
        <f t="shared" si="59"/>
        <v/>
      </c>
      <c r="AV226" s="443" t="str">
        <f t="shared" si="60"/>
        <v/>
      </c>
      <c r="AW226" s="450" t="str">
        <f t="shared" si="54"/>
        <v/>
      </c>
      <c r="AX226" s="450" t="str">
        <f t="shared" si="61"/>
        <v/>
      </c>
      <c r="AY226" s="457" t="str">
        <f t="shared" si="62"/>
        <v/>
      </c>
      <c r="AZ226" s="464" t="str">
        <f t="shared" si="63"/>
        <v/>
      </c>
      <c r="BA226" s="47" t="str">
        <f t="shared" si="64"/>
        <v/>
      </c>
      <c r="BB226" s="47" t="str">
        <f t="shared" si="65"/>
        <v/>
      </c>
      <c r="BC226" s="47" t="str">
        <f t="shared" si="66"/>
        <v/>
      </c>
      <c r="BD226" s="47" t="str">
        <f t="shared" si="75"/>
        <v/>
      </c>
      <c r="BE226" s="486"/>
      <c r="BF226" s="492"/>
      <c r="BG226" s="464" t="str">
        <f t="shared" si="67"/>
        <v/>
      </c>
      <c r="BH226" s="464" t="str">
        <f t="shared" si="76"/>
        <v/>
      </c>
      <c r="BI226" s="464" t="str">
        <f t="shared" si="68"/>
        <v/>
      </c>
      <c r="BJ226" s="492"/>
      <c r="BK226" s="492"/>
      <c r="BL226" s="492"/>
      <c r="BM226" s="492"/>
      <c r="BN226" s="464" t="str">
        <f t="shared" si="69"/>
        <v/>
      </c>
      <c r="BO226" s="464" t="str">
        <f t="shared" si="70"/>
        <v/>
      </c>
      <c r="BP226" s="504" t="str">
        <f t="shared" si="77"/>
        <v/>
      </c>
      <c r="BQ226" s="510" t="str">
        <f t="shared" si="78"/>
        <v/>
      </c>
      <c r="BR226" s="510" t="str">
        <f>IF(F226="","",IF(OR(分岐管理シート!AK226&lt;1,分岐管理シート!AK226&gt;13),"error",""))</f>
        <v/>
      </c>
      <c r="BS226" s="510" t="str">
        <f>IF(F226="","",IF(VLOOKUP(AJ226,―!$AD$2:$AE$14,2,FALSE)&lt;=VLOOKUP(AK226,―!$AD$2:$AE$14,2,FALSE),"","error"))</f>
        <v/>
      </c>
      <c r="BT226" s="516"/>
      <c r="BU226" s="516"/>
      <c r="BV226" s="516"/>
      <c r="BW226" s="510" t="str">
        <f t="shared" si="71"/>
        <v/>
      </c>
      <c r="BX226" s="510" t="str">
        <f t="shared" si="72"/>
        <v/>
      </c>
      <c r="BY226" s="510" t="str">
        <f t="shared" si="73"/>
        <v/>
      </c>
      <c r="BZ226" s="516" t="str">
        <f t="shared" si="74"/>
        <v/>
      </c>
      <c r="CA226" s="510" t="str">
        <f>分岐管理シート!BB226</f>
        <v/>
      </c>
      <c r="CB226" s="511" t="str">
        <f t="shared" si="79"/>
        <v/>
      </c>
      <c r="CC226" s="517" t="str">
        <f t="shared" si="55"/>
        <v/>
      </c>
    </row>
    <row r="227" spans="1:81">
      <c r="A227" s="7"/>
      <c r="B227" s="16"/>
      <c r="C227" s="47">
        <v>146</v>
      </c>
      <c r="D227" s="64"/>
      <c r="E227" s="64"/>
      <c r="F227" s="64"/>
      <c r="G227" s="93"/>
      <c r="H227" s="93"/>
      <c r="I227" s="115"/>
      <c r="J227" s="115"/>
      <c r="K227" s="115"/>
      <c r="L227" s="115"/>
      <c r="M227" s="147"/>
      <c r="N227" s="161">
        <f t="shared" si="56"/>
        <v>0</v>
      </c>
      <c r="O227" s="167">
        <f t="shared" si="57"/>
        <v>0</v>
      </c>
      <c r="P227" s="181"/>
      <c r="Q227" s="194"/>
      <c r="R227" s="194"/>
      <c r="S227" s="194"/>
      <c r="T227" s="194"/>
      <c r="U227" s="194"/>
      <c r="V227" s="194"/>
      <c r="W227" s="194"/>
      <c r="X227" s="194"/>
      <c r="Y227" s="194"/>
      <c r="Z227" s="194"/>
      <c r="AA227" s="194"/>
      <c r="AB227" s="194"/>
      <c r="AC227" s="194"/>
      <c r="AD227" s="194"/>
      <c r="AE227" s="194"/>
      <c r="AF227" s="147"/>
      <c r="AG227" s="115"/>
      <c r="AH227" s="115"/>
      <c r="AI227" s="93"/>
      <c r="AJ227" s="93"/>
      <c r="AK227" s="307"/>
      <c r="AL227" s="325"/>
      <c r="AM227" s="325"/>
      <c r="AN227" s="147"/>
      <c r="AO227" s="350"/>
      <c r="AP227" s="359"/>
      <c r="AQ227" s="379"/>
      <c r="AR227" s="405"/>
      <c r="AS227" s="405"/>
      <c r="AT227" s="430" t="str">
        <f t="shared" si="58"/>
        <v/>
      </c>
      <c r="AU227" s="437" t="str">
        <f t="shared" si="59"/>
        <v/>
      </c>
      <c r="AV227" s="443" t="str">
        <f t="shared" si="60"/>
        <v/>
      </c>
      <c r="AW227" s="450" t="str">
        <f t="shared" si="54"/>
        <v/>
      </c>
      <c r="AX227" s="450" t="str">
        <f t="shared" si="61"/>
        <v/>
      </c>
      <c r="AY227" s="457" t="str">
        <f t="shared" si="62"/>
        <v/>
      </c>
      <c r="AZ227" s="464" t="str">
        <f t="shared" si="63"/>
        <v/>
      </c>
      <c r="BA227" s="47" t="str">
        <f t="shared" si="64"/>
        <v/>
      </c>
      <c r="BB227" s="47" t="str">
        <f t="shared" si="65"/>
        <v/>
      </c>
      <c r="BC227" s="47" t="str">
        <f t="shared" si="66"/>
        <v/>
      </c>
      <c r="BD227" s="47" t="str">
        <f t="shared" si="75"/>
        <v/>
      </c>
      <c r="BE227" s="486"/>
      <c r="BF227" s="492"/>
      <c r="BG227" s="464" t="str">
        <f t="shared" si="67"/>
        <v/>
      </c>
      <c r="BH227" s="464" t="str">
        <f t="shared" si="76"/>
        <v/>
      </c>
      <c r="BI227" s="464" t="str">
        <f t="shared" si="68"/>
        <v/>
      </c>
      <c r="BJ227" s="492"/>
      <c r="BK227" s="492"/>
      <c r="BL227" s="492"/>
      <c r="BM227" s="492"/>
      <c r="BN227" s="464" t="str">
        <f t="shared" si="69"/>
        <v/>
      </c>
      <c r="BO227" s="464" t="str">
        <f t="shared" si="70"/>
        <v/>
      </c>
      <c r="BP227" s="504" t="str">
        <f t="shared" si="77"/>
        <v/>
      </c>
      <c r="BQ227" s="510" t="str">
        <f t="shared" si="78"/>
        <v/>
      </c>
      <c r="BR227" s="510" t="str">
        <f>IF(F227="","",IF(OR(分岐管理シート!AK227&lt;1,分岐管理シート!AK227&gt;13),"error",""))</f>
        <v/>
      </c>
      <c r="BS227" s="510" t="str">
        <f>IF(F227="","",IF(VLOOKUP(AJ227,―!$AD$2:$AE$14,2,FALSE)&lt;=VLOOKUP(AK227,―!$AD$2:$AE$14,2,FALSE),"","error"))</f>
        <v/>
      </c>
      <c r="BT227" s="516"/>
      <c r="BU227" s="516"/>
      <c r="BV227" s="516"/>
      <c r="BW227" s="510" t="str">
        <f t="shared" si="71"/>
        <v/>
      </c>
      <c r="BX227" s="510" t="str">
        <f t="shared" si="72"/>
        <v/>
      </c>
      <c r="BY227" s="510" t="str">
        <f t="shared" si="73"/>
        <v/>
      </c>
      <c r="BZ227" s="516" t="str">
        <f t="shared" si="74"/>
        <v/>
      </c>
      <c r="CA227" s="510" t="str">
        <f>分岐管理シート!BB227</f>
        <v/>
      </c>
      <c r="CB227" s="511" t="str">
        <f t="shared" si="79"/>
        <v/>
      </c>
      <c r="CC227" s="517" t="str">
        <f t="shared" si="55"/>
        <v/>
      </c>
    </row>
    <row r="228" spans="1:81">
      <c r="A228" s="7"/>
      <c r="B228" s="16"/>
      <c r="C228" s="46">
        <v>147</v>
      </c>
      <c r="D228" s="64"/>
      <c r="E228" s="64"/>
      <c r="F228" s="64"/>
      <c r="G228" s="93"/>
      <c r="H228" s="93"/>
      <c r="I228" s="115"/>
      <c r="J228" s="115"/>
      <c r="K228" s="115"/>
      <c r="L228" s="115"/>
      <c r="M228" s="147"/>
      <c r="N228" s="161">
        <f t="shared" si="56"/>
        <v>0</v>
      </c>
      <c r="O228" s="167">
        <f t="shared" si="57"/>
        <v>0</v>
      </c>
      <c r="P228" s="181"/>
      <c r="Q228" s="194"/>
      <c r="R228" s="194"/>
      <c r="S228" s="194"/>
      <c r="T228" s="194"/>
      <c r="U228" s="194"/>
      <c r="V228" s="194"/>
      <c r="W228" s="194"/>
      <c r="X228" s="194"/>
      <c r="Y228" s="194"/>
      <c r="Z228" s="194"/>
      <c r="AA228" s="194"/>
      <c r="AB228" s="194"/>
      <c r="AC228" s="194"/>
      <c r="AD228" s="194"/>
      <c r="AE228" s="194"/>
      <c r="AF228" s="147"/>
      <c r="AG228" s="115"/>
      <c r="AH228" s="115"/>
      <c r="AI228" s="93"/>
      <c r="AJ228" s="93"/>
      <c r="AK228" s="307"/>
      <c r="AL228" s="325"/>
      <c r="AM228" s="325"/>
      <c r="AN228" s="147"/>
      <c r="AO228" s="350"/>
      <c r="AP228" s="359"/>
      <c r="AQ228" s="379"/>
      <c r="AR228" s="405"/>
      <c r="AS228" s="405"/>
      <c r="AT228" s="430" t="str">
        <f t="shared" si="58"/>
        <v/>
      </c>
      <c r="AU228" s="437" t="str">
        <f t="shared" si="59"/>
        <v/>
      </c>
      <c r="AV228" s="443" t="str">
        <f t="shared" si="60"/>
        <v/>
      </c>
      <c r="AW228" s="450" t="str">
        <f t="shared" si="54"/>
        <v/>
      </c>
      <c r="AX228" s="450" t="str">
        <f t="shared" si="61"/>
        <v/>
      </c>
      <c r="AY228" s="457" t="str">
        <f t="shared" si="62"/>
        <v/>
      </c>
      <c r="AZ228" s="464" t="str">
        <f t="shared" si="63"/>
        <v/>
      </c>
      <c r="BA228" s="47" t="str">
        <f t="shared" si="64"/>
        <v/>
      </c>
      <c r="BB228" s="47" t="str">
        <f t="shared" si="65"/>
        <v/>
      </c>
      <c r="BC228" s="47" t="str">
        <f t="shared" si="66"/>
        <v/>
      </c>
      <c r="BD228" s="47" t="str">
        <f t="shared" si="75"/>
        <v/>
      </c>
      <c r="BE228" s="486"/>
      <c r="BF228" s="492"/>
      <c r="BG228" s="464" t="str">
        <f t="shared" si="67"/>
        <v/>
      </c>
      <c r="BH228" s="464" t="str">
        <f t="shared" si="76"/>
        <v/>
      </c>
      <c r="BI228" s="464" t="str">
        <f t="shared" si="68"/>
        <v/>
      </c>
      <c r="BJ228" s="492"/>
      <c r="BK228" s="492"/>
      <c r="BL228" s="492"/>
      <c r="BM228" s="492"/>
      <c r="BN228" s="464" t="str">
        <f t="shared" si="69"/>
        <v/>
      </c>
      <c r="BO228" s="464" t="str">
        <f t="shared" si="70"/>
        <v/>
      </c>
      <c r="BP228" s="504" t="str">
        <f t="shared" si="77"/>
        <v/>
      </c>
      <c r="BQ228" s="510" t="str">
        <f t="shared" si="78"/>
        <v/>
      </c>
      <c r="BR228" s="510" t="str">
        <f>IF(F228="","",IF(OR(分岐管理シート!AK228&lt;1,分岐管理シート!AK228&gt;13),"error",""))</f>
        <v/>
      </c>
      <c r="BS228" s="510" t="str">
        <f>IF(F228="","",IF(VLOOKUP(AJ228,―!$AD$2:$AE$14,2,FALSE)&lt;=VLOOKUP(AK228,―!$AD$2:$AE$14,2,FALSE),"","error"))</f>
        <v/>
      </c>
      <c r="BT228" s="516"/>
      <c r="BU228" s="516"/>
      <c r="BV228" s="516"/>
      <c r="BW228" s="510" t="str">
        <f t="shared" si="71"/>
        <v/>
      </c>
      <c r="BX228" s="510" t="str">
        <f t="shared" si="72"/>
        <v/>
      </c>
      <c r="BY228" s="510" t="str">
        <f t="shared" si="73"/>
        <v/>
      </c>
      <c r="BZ228" s="516" t="str">
        <f t="shared" si="74"/>
        <v/>
      </c>
      <c r="CA228" s="510" t="str">
        <f>分岐管理シート!BB228</f>
        <v/>
      </c>
      <c r="CB228" s="511" t="str">
        <f t="shared" si="79"/>
        <v/>
      </c>
      <c r="CC228" s="517" t="str">
        <f t="shared" si="55"/>
        <v/>
      </c>
    </row>
    <row r="229" spans="1:81">
      <c r="A229" s="7"/>
      <c r="B229" s="16"/>
      <c r="C229" s="47">
        <v>148</v>
      </c>
      <c r="D229" s="64"/>
      <c r="E229" s="64"/>
      <c r="F229" s="64"/>
      <c r="G229" s="93"/>
      <c r="H229" s="93"/>
      <c r="I229" s="115"/>
      <c r="J229" s="115"/>
      <c r="K229" s="115"/>
      <c r="L229" s="115"/>
      <c r="M229" s="147"/>
      <c r="N229" s="161">
        <f t="shared" si="56"/>
        <v>0</v>
      </c>
      <c r="O229" s="167">
        <f t="shared" si="57"/>
        <v>0</v>
      </c>
      <c r="P229" s="181"/>
      <c r="Q229" s="194"/>
      <c r="R229" s="194"/>
      <c r="S229" s="194"/>
      <c r="T229" s="194"/>
      <c r="U229" s="194"/>
      <c r="V229" s="194"/>
      <c r="W229" s="194"/>
      <c r="X229" s="194"/>
      <c r="Y229" s="194"/>
      <c r="Z229" s="194"/>
      <c r="AA229" s="194"/>
      <c r="AB229" s="194"/>
      <c r="AC229" s="194"/>
      <c r="AD229" s="194"/>
      <c r="AE229" s="194"/>
      <c r="AF229" s="147"/>
      <c r="AG229" s="115"/>
      <c r="AH229" s="115"/>
      <c r="AI229" s="93"/>
      <c r="AJ229" s="93"/>
      <c r="AK229" s="307"/>
      <c r="AL229" s="325"/>
      <c r="AM229" s="325"/>
      <c r="AN229" s="147"/>
      <c r="AO229" s="350"/>
      <c r="AP229" s="359"/>
      <c r="AQ229" s="379"/>
      <c r="AR229" s="405"/>
      <c r="AS229" s="405"/>
      <c r="AT229" s="430" t="str">
        <f t="shared" si="58"/>
        <v/>
      </c>
      <c r="AU229" s="437" t="str">
        <f t="shared" si="59"/>
        <v/>
      </c>
      <c r="AV229" s="443" t="str">
        <f t="shared" si="60"/>
        <v/>
      </c>
      <c r="AW229" s="450" t="str">
        <f t="shared" si="54"/>
        <v/>
      </c>
      <c r="AX229" s="450" t="str">
        <f t="shared" si="61"/>
        <v/>
      </c>
      <c r="AY229" s="457" t="str">
        <f t="shared" si="62"/>
        <v/>
      </c>
      <c r="AZ229" s="464" t="str">
        <f t="shared" si="63"/>
        <v/>
      </c>
      <c r="BA229" s="47" t="str">
        <f t="shared" si="64"/>
        <v/>
      </c>
      <c r="BB229" s="47" t="str">
        <f t="shared" si="65"/>
        <v/>
      </c>
      <c r="BC229" s="47" t="str">
        <f t="shared" si="66"/>
        <v/>
      </c>
      <c r="BD229" s="47" t="str">
        <f t="shared" si="75"/>
        <v/>
      </c>
      <c r="BE229" s="486"/>
      <c r="BF229" s="492"/>
      <c r="BG229" s="464" t="str">
        <f t="shared" si="67"/>
        <v/>
      </c>
      <c r="BH229" s="464" t="str">
        <f t="shared" si="76"/>
        <v/>
      </c>
      <c r="BI229" s="464" t="str">
        <f t="shared" si="68"/>
        <v/>
      </c>
      <c r="BJ229" s="492"/>
      <c r="BK229" s="492"/>
      <c r="BL229" s="492"/>
      <c r="BM229" s="492"/>
      <c r="BN229" s="464" t="str">
        <f t="shared" si="69"/>
        <v/>
      </c>
      <c r="BO229" s="464" t="str">
        <f t="shared" si="70"/>
        <v/>
      </c>
      <c r="BP229" s="504" t="str">
        <f t="shared" si="77"/>
        <v/>
      </c>
      <c r="BQ229" s="510" t="str">
        <f t="shared" si="78"/>
        <v/>
      </c>
      <c r="BR229" s="510" t="str">
        <f>IF(F229="","",IF(OR(分岐管理シート!AK229&lt;1,分岐管理シート!AK229&gt;13),"error",""))</f>
        <v/>
      </c>
      <c r="BS229" s="510" t="str">
        <f>IF(F229="","",IF(VLOOKUP(AJ229,―!$AD$2:$AE$14,2,FALSE)&lt;=VLOOKUP(AK229,―!$AD$2:$AE$14,2,FALSE),"","error"))</f>
        <v/>
      </c>
      <c r="BT229" s="516"/>
      <c r="BU229" s="516"/>
      <c r="BV229" s="516"/>
      <c r="BW229" s="510" t="str">
        <f t="shared" si="71"/>
        <v/>
      </c>
      <c r="BX229" s="510" t="str">
        <f t="shared" si="72"/>
        <v/>
      </c>
      <c r="BY229" s="510" t="str">
        <f t="shared" si="73"/>
        <v/>
      </c>
      <c r="BZ229" s="516" t="str">
        <f t="shared" si="74"/>
        <v/>
      </c>
      <c r="CA229" s="510" t="str">
        <f>分岐管理シート!BB229</f>
        <v/>
      </c>
      <c r="CB229" s="511" t="str">
        <f t="shared" si="79"/>
        <v/>
      </c>
      <c r="CC229" s="517" t="str">
        <f t="shared" si="55"/>
        <v/>
      </c>
    </row>
    <row r="230" spans="1:81">
      <c r="A230" s="7"/>
      <c r="B230" s="16"/>
      <c r="C230" s="47">
        <v>149</v>
      </c>
      <c r="D230" s="64"/>
      <c r="E230" s="64"/>
      <c r="F230" s="64"/>
      <c r="G230" s="93"/>
      <c r="H230" s="93"/>
      <c r="I230" s="115"/>
      <c r="J230" s="115"/>
      <c r="K230" s="115"/>
      <c r="L230" s="115"/>
      <c r="M230" s="147"/>
      <c r="N230" s="161">
        <f t="shared" si="56"/>
        <v>0</v>
      </c>
      <c r="O230" s="167">
        <f t="shared" si="57"/>
        <v>0</v>
      </c>
      <c r="P230" s="181"/>
      <c r="Q230" s="194"/>
      <c r="R230" s="194"/>
      <c r="S230" s="194"/>
      <c r="T230" s="194"/>
      <c r="U230" s="194"/>
      <c r="V230" s="194"/>
      <c r="W230" s="194"/>
      <c r="X230" s="194"/>
      <c r="Y230" s="194"/>
      <c r="Z230" s="194"/>
      <c r="AA230" s="194"/>
      <c r="AB230" s="194"/>
      <c r="AC230" s="194"/>
      <c r="AD230" s="194"/>
      <c r="AE230" s="194"/>
      <c r="AF230" s="147"/>
      <c r="AG230" s="115"/>
      <c r="AH230" s="115"/>
      <c r="AI230" s="93"/>
      <c r="AJ230" s="93"/>
      <c r="AK230" s="307"/>
      <c r="AL230" s="325"/>
      <c r="AM230" s="325"/>
      <c r="AN230" s="147"/>
      <c r="AO230" s="350"/>
      <c r="AP230" s="359"/>
      <c r="AQ230" s="379"/>
      <c r="AR230" s="405"/>
      <c r="AS230" s="405"/>
      <c r="AT230" s="430" t="str">
        <f t="shared" si="58"/>
        <v/>
      </c>
      <c r="AU230" s="437" t="str">
        <f t="shared" si="59"/>
        <v/>
      </c>
      <c r="AV230" s="443" t="str">
        <f t="shared" si="60"/>
        <v/>
      </c>
      <c r="AW230" s="450" t="str">
        <f t="shared" si="54"/>
        <v/>
      </c>
      <c r="AX230" s="450" t="str">
        <f t="shared" si="61"/>
        <v/>
      </c>
      <c r="AY230" s="457" t="str">
        <f t="shared" si="62"/>
        <v/>
      </c>
      <c r="AZ230" s="464" t="str">
        <f t="shared" si="63"/>
        <v/>
      </c>
      <c r="BA230" s="47" t="str">
        <f t="shared" si="64"/>
        <v/>
      </c>
      <c r="BB230" s="47" t="str">
        <f t="shared" si="65"/>
        <v/>
      </c>
      <c r="BC230" s="47" t="str">
        <f t="shared" si="66"/>
        <v/>
      </c>
      <c r="BD230" s="47" t="str">
        <f t="shared" si="75"/>
        <v/>
      </c>
      <c r="BE230" s="486"/>
      <c r="BF230" s="492"/>
      <c r="BG230" s="464" t="str">
        <f t="shared" si="67"/>
        <v/>
      </c>
      <c r="BH230" s="464" t="str">
        <f t="shared" si="76"/>
        <v/>
      </c>
      <c r="BI230" s="464" t="str">
        <f t="shared" si="68"/>
        <v/>
      </c>
      <c r="BJ230" s="492"/>
      <c r="BK230" s="492"/>
      <c r="BL230" s="492"/>
      <c r="BM230" s="492"/>
      <c r="BN230" s="464" t="str">
        <f t="shared" si="69"/>
        <v/>
      </c>
      <c r="BO230" s="464" t="str">
        <f t="shared" si="70"/>
        <v/>
      </c>
      <c r="BP230" s="504" t="str">
        <f t="shared" si="77"/>
        <v/>
      </c>
      <c r="BQ230" s="510" t="str">
        <f t="shared" si="78"/>
        <v/>
      </c>
      <c r="BR230" s="510" t="str">
        <f>IF(F230="","",IF(OR(分岐管理シート!AK230&lt;1,分岐管理シート!AK230&gt;13),"error",""))</f>
        <v/>
      </c>
      <c r="BS230" s="510" t="str">
        <f>IF(F230="","",IF(VLOOKUP(AJ230,―!$AD$2:$AE$14,2,FALSE)&lt;=VLOOKUP(AK230,―!$AD$2:$AE$14,2,FALSE),"","error"))</f>
        <v/>
      </c>
      <c r="BT230" s="516"/>
      <c r="BU230" s="516"/>
      <c r="BV230" s="516"/>
      <c r="BW230" s="510" t="str">
        <f t="shared" si="71"/>
        <v/>
      </c>
      <c r="BX230" s="510" t="str">
        <f t="shared" si="72"/>
        <v/>
      </c>
      <c r="BY230" s="510" t="str">
        <f t="shared" si="73"/>
        <v/>
      </c>
      <c r="BZ230" s="516" t="str">
        <f t="shared" si="74"/>
        <v/>
      </c>
      <c r="CA230" s="510" t="str">
        <f>分岐管理シート!BB230</f>
        <v/>
      </c>
      <c r="CB230" s="511" t="str">
        <f t="shared" si="79"/>
        <v/>
      </c>
      <c r="CC230" s="517" t="str">
        <f t="shared" si="55"/>
        <v/>
      </c>
    </row>
    <row r="231" spans="1:81">
      <c r="A231" s="7"/>
      <c r="B231" s="16"/>
      <c r="C231" s="46">
        <v>150</v>
      </c>
      <c r="D231" s="64"/>
      <c r="E231" s="64"/>
      <c r="F231" s="64"/>
      <c r="G231" s="93"/>
      <c r="H231" s="93"/>
      <c r="I231" s="115"/>
      <c r="J231" s="115"/>
      <c r="K231" s="115"/>
      <c r="L231" s="115"/>
      <c r="M231" s="147"/>
      <c r="N231" s="161">
        <f t="shared" si="56"/>
        <v>0</v>
      </c>
      <c r="O231" s="167">
        <f t="shared" si="57"/>
        <v>0</v>
      </c>
      <c r="P231" s="181"/>
      <c r="Q231" s="194"/>
      <c r="R231" s="194"/>
      <c r="S231" s="194"/>
      <c r="T231" s="194"/>
      <c r="U231" s="194"/>
      <c r="V231" s="194"/>
      <c r="W231" s="194"/>
      <c r="X231" s="194"/>
      <c r="Y231" s="194"/>
      <c r="Z231" s="194"/>
      <c r="AA231" s="194"/>
      <c r="AB231" s="194"/>
      <c r="AC231" s="194"/>
      <c r="AD231" s="194"/>
      <c r="AE231" s="194"/>
      <c r="AF231" s="147"/>
      <c r="AG231" s="115"/>
      <c r="AH231" s="115"/>
      <c r="AI231" s="93"/>
      <c r="AJ231" s="93"/>
      <c r="AK231" s="307"/>
      <c r="AL231" s="325"/>
      <c r="AM231" s="325"/>
      <c r="AN231" s="147"/>
      <c r="AO231" s="350"/>
      <c r="AP231" s="359"/>
      <c r="AQ231" s="379"/>
      <c r="AR231" s="405"/>
      <c r="AS231" s="405"/>
      <c r="AT231" s="430" t="str">
        <f t="shared" si="58"/>
        <v/>
      </c>
      <c r="AU231" s="437" t="str">
        <f t="shared" si="59"/>
        <v/>
      </c>
      <c r="AV231" s="443" t="str">
        <f t="shared" si="60"/>
        <v/>
      </c>
      <c r="AW231" s="450" t="str">
        <f t="shared" si="54"/>
        <v/>
      </c>
      <c r="AX231" s="450" t="str">
        <f t="shared" si="61"/>
        <v/>
      </c>
      <c r="AY231" s="457" t="str">
        <f t="shared" si="62"/>
        <v/>
      </c>
      <c r="AZ231" s="464" t="str">
        <f t="shared" si="63"/>
        <v/>
      </c>
      <c r="BA231" s="47" t="str">
        <f t="shared" si="64"/>
        <v/>
      </c>
      <c r="BB231" s="47" t="str">
        <f t="shared" si="65"/>
        <v/>
      </c>
      <c r="BC231" s="47" t="str">
        <f t="shared" si="66"/>
        <v/>
      </c>
      <c r="BD231" s="47" t="str">
        <f t="shared" si="75"/>
        <v/>
      </c>
      <c r="BE231" s="486"/>
      <c r="BF231" s="492"/>
      <c r="BG231" s="464" t="str">
        <f t="shared" si="67"/>
        <v/>
      </c>
      <c r="BH231" s="464" t="str">
        <f t="shared" si="76"/>
        <v/>
      </c>
      <c r="BI231" s="464" t="str">
        <f t="shared" si="68"/>
        <v/>
      </c>
      <c r="BJ231" s="492"/>
      <c r="BK231" s="492"/>
      <c r="BL231" s="492"/>
      <c r="BM231" s="492"/>
      <c r="BN231" s="464" t="str">
        <f t="shared" si="69"/>
        <v/>
      </c>
      <c r="BO231" s="464" t="str">
        <f t="shared" si="70"/>
        <v/>
      </c>
      <c r="BP231" s="504" t="str">
        <f t="shared" si="77"/>
        <v/>
      </c>
      <c r="BQ231" s="510" t="str">
        <f t="shared" si="78"/>
        <v/>
      </c>
      <c r="BR231" s="510" t="str">
        <f>IF(F231="","",IF(OR(分岐管理シート!AK231&lt;1,分岐管理シート!AK231&gt;13),"error",""))</f>
        <v/>
      </c>
      <c r="BS231" s="510" t="str">
        <f>IF(F231="","",IF(VLOOKUP(AJ231,―!$AD$2:$AE$14,2,FALSE)&lt;=VLOOKUP(AK231,―!$AD$2:$AE$14,2,FALSE),"","error"))</f>
        <v/>
      </c>
      <c r="BT231" s="516"/>
      <c r="BU231" s="516"/>
      <c r="BV231" s="516"/>
      <c r="BW231" s="510" t="str">
        <f t="shared" si="71"/>
        <v/>
      </c>
      <c r="BX231" s="510" t="str">
        <f t="shared" si="72"/>
        <v/>
      </c>
      <c r="BY231" s="510" t="str">
        <f t="shared" si="73"/>
        <v/>
      </c>
      <c r="BZ231" s="516" t="str">
        <f t="shared" si="74"/>
        <v/>
      </c>
      <c r="CA231" s="510" t="str">
        <f>分岐管理シート!BB231</f>
        <v/>
      </c>
      <c r="CB231" s="511" t="str">
        <f t="shared" si="79"/>
        <v/>
      </c>
      <c r="CC231" s="517" t="str">
        <f t="shared" si="55"/>
        <v/>
      </c>
    </row>
    <row r="232" spans="1:81">
      <c r="A232" s="7"/>
      <c r="B232" s="16"/>
      <c r="C232" s="47">
        <v>151</v>
      </c>
      <c r="D232" s="64"/>
      <c r="E232" s="64"/>
      <c r="F232" s="64"/>
      <c r="G232" s="93"/>
      <c r="H232" s="93"/>
      <c r="I232" s="115"/>
      <c r="J232" s="115"/>
      <c r="K232" s="115"/>
      <c r="L232" s="115"/>
      <c r="M232" s="147"/>
      <c r="N232" s="161">
        <f t="shared" si="56"/>
        <v>0</v>
      </c>
      <c r="O232" s="167">
        <f t="shared" si="57"/>
        <v>0</v>
      </c>
      <c r="P232" s="181"/>
      <c r="Q232" s="194"/>
      <c r="R232" s="194"/>
      <c r="S232" s="194"/>
      <c r="T232" s="194"/>
      <c r="U232" s="194"/>
      <c r="V232" s="194"/>
      <c r="W232" s="194"/>
      <c r="X232" s="194"/>
      <c r="Y232" s="194"/>
      <c r="Z232" s="194"/>
      <c r="AA232" s="194"/>
      <c r="AB232" s="194"/>
      <c r="AC232" s="194"/>
      <c r="AD232" s="194"/>
      <c r="AE232" s="194"/>
      <c r="AF232" s="147"/>
      <c r="AG232" s="115"/>
      <c r="AH232" s="115"/>
      <c r="AI232" s="93"/>
      <c r="AJ232" s="93"/>
      <c r="AK232" s="307"/>
      <c r="AL232" s="325"/>
      <c r="AM232" s="325"/>
      <c r="AN232" s="147"/>
      <c r="AO232" s="350"/>
      <c r="AP232" s="359"/>
      <c r="AQ232" s="379"/>
      <c r="AR232" s="405"/>
      <c r="AS232" s="405"/>
      <c r="AT232" s="430" t="str">
        <f t="shared" si="58"/>
        <v/>
      </c>
      <c r="AU232" s="437" t="str">
        <f t="shared" si="59"/>
        <v/>
      </c>
      <c r="AV232" s="443" t="str">
        <f t="shared" si="60"/>
        <v/>
      </c>
      <c r="AW232" s="450" t="str">
        <f t="shared" si="54"/>
        <v/>
      </c>
      <c r="AX232" s="450" t="str">
        <f t="shared" si="61"/>
        <v/>
      </c>
      <c r="AY232" s="457" t="str">
        <f t="shared" si="62"/>
        <v/>
      </c>
      <c r="AZ232" s="464" t="str">
        <f t="shared" si="63"/>
        <v/>
      </c>
      <c r="BA232" s="47" t="str">
        <f t="shared" si="64"/>
        <v/>
      </c>
      <c r="BB232" s="47" t="str">
        <f t="shared" si="65"/>
        <v/>
      </c>
      <c r="BC232" s="47" t="str">
        <f t="shared" si="66"/>
        <v/>
      </c>
      <c r="BD232" s="47" t="str">
        <f t="shared" si="75"/>
        <v/>
      </c>
      <c r="BE232" s="486"/>
      <c r="BF232" s="492"/>
      <c r="BG232" s="464" t="str">
        <f t="shared" si="67"/>
        <v/>
      </c>
      <c r="BH232" s="464" t="str">
        <f t="shared" si="76"/>
        <v/>
      </c>
      <c r="BI232" s="464" t="str">
        <f t="shared" si="68"/>
        <v/>
      </c>
      <c r="BJ232" s="492"/>
      <c r="BK232" s="492"/>
      <c r="BL232" s="492"/>
      <c r="BM232" s="492"/>
      <c r="BN232" s="464" t="str">
        <f t="shared" si="69"/>
        <v/>
      </c>
      <c r="BO232" s="464" t="str">
        <f t="shared" si="70"/>
        <v/>
      </c>
      <c r="BP232" s="504" t="str">
        <f t="shared" si="77"/>
        <v/>
      </c>
      <c r="BQ232" s="510" t="str">
        <f t="shared" si="78"/>
        <v/>
      </c>
      <c r="BR232" s="510" t="str">
        <f>IF(F232="","",IF(OR(分岐管理シート!AK232&lt;1,分岐管理シート!AK232&gt;13),"error",""))</f>
        <v/>
      </c>
      <c r="BS232" s="510" t="str">
        <f>IF(F232="","",IF(VLOOKUP(AJ232,―!$AD$2:$AE$14,2,FALSE)&lt;=VLOOKUP(AK232,―!$AD$2:$AE$14,2,FALSE),"","error"))</f>
        <v/>
      </c>
      <c r="BT232" s="516"/>
      <c r="BU232" s="516"/>
      <c r="BV232" s="516"/>
      <c r="BW232" s="510" t="str">
        <f t="shared" si="71"/>
        <v/>
      </c>
      <c r="BX232" s="510" t="str">
        <f t="shared" si="72"/>
        <v/>
      </c>
      <c r="BY232" s="510" t="str">
        <f t="shared" si="73"/>
        <v/>
      </c>
      <c r="BZ232" s="516" t="str">
        <f t="shared" si="74"/>
        <v/>
      </c>
      <c r="CA232" s="510" t="str">
        <f>分岐管理シート!BB232</f>
        <v/>
      </c>
      <c r="CB232" s="511" t="str">
        <f t="shared" si="79"/>
        <v/>
      </c>
      <c r="CC232" s="517" t="str">
        <f t="shared" si="55"/>
        <v/>
      </c>
    </row>
    <row r="233" spans="1:81">
      <c r="A233" s="7"/>
      <c r="B233" s="16"/>
      <c r="C233" s="47">
        <v>152</v>
      </c>
      <c r="D233" s="64"/>
      <c r="E233" s="64"/>
      <c r="F233" s="64"/>
      <c r="G233" s="93"/>
      <c r="H233" s="93"/>
      <c r="I233" s="115"/>
      <c r="J233" s="115"/>
      <c r="K233" s="115"/>
      <c r="L233" s="115"/>
      <c r="M233" s="147"/>
      <c r="N233" s="161">
        <f t="shared" si="56"/>
        <v>0</v>
      </c>
      <c r="O233" s="167">
        <f t="shared" si="57"/>
        <v>0</v>
      </c>
      <c r="P233" s="181"/>
      <c r="Q233" s="194"/>
      <c r="R233" s="194"/>
      <c r="S233" s="194"/>
      <c r="T233" s="194"/>
      <c r="U233" s="194"/>
      <c r="V233" s="194"/>
      <c r="W233" s="194"/>
      <c r="X233" s="194"/>
      <c r="Y233" s="194"/>
      <c r="Z233" s="194"/>
      <c r="AA233" s="194"/>
      <c r="AB233" s="194"/>
      <c r="AC233" s="194"/>
      <c r="AD233" s="194"/>
      <c r="AE233" s="194"/>
      <c r="AF233" s="147"/>
      <c r="AG233" s="115"/>
      <c r="AH233" s="115"/>
      <c r="AI233" s="93"/>
      <c r="AJ233" s="93"/>
      <c r="AK233" s="307"/>
      <c r="AL233" s="325"/>
      <c r="AM233" s="325"/>
      <c r="AN233" s="147"/>
      <c r="AO233" s="350"/>
      <c r="AP233" s="359"/>
      <c r="AQ233" s="379"/>
      <c r="AR233" s="405"/>
      <c r="AS233" s="405"/>
      <c r="AT233" s="430" t="str">
        <f t="shared" si="58"/>
        <v/>
      </c>
      <c r="AU233" s="437" t="str">
        <f t="shared" si="59"/>
        <v/>
      </c>
      <c r="AV233" s="443" t="str">
        <f t="shared" si="60"/>
        <v/>
      </c>
      <c r="AW233" s="450" t="str">
        <f t="shared" si="54"/>
        <v/>
      </c>
      <c r="AX233" s="450" t="str">
        <f t="shared" si="61"/>
        <v/>
      </c>
      <c r="AY233" s="457" t="str">
        <f t="shared" si="62"/>
        <v/>
      </c>
      <c r="AZ233" s="464" t="str">
        <f t="shared" si="63"/>
        <v/>
      </c>
      <c r="BA233" s="47" t="str">
        <f t="shared" si="64"/>
        <v/>
      </c>
      <c r="BB233" s="47" t="str">
        <f t="shared" si="65"/>
        <v/>
      </c>
      <c r="BC233" s="47" t="str">
        <f t="shared" si="66"/>
        <v/>
      </c>
      <c r="BD233" s="47" t="str">
        <f t="shared" si="75"/>
        <v/>
      </c>
      <c r="BE233" s="486"/>
      <c r="BF233" s="492"/>
      <c r="BG233" s="464" t="str">
        <f t="shared" si="67"/>
        <v/>
      </c>
      <c r="BH233" s="464" t="str">
        <f t="shared" si="76"/>
        <v/>
      </c>
      <c r="BI233" s="464" t="str">
        <f t="shared" si="68"/>
        <v/>
      </c>
      <c r="BJ233" s="492"/>
      <c r="BK233" s="492"/>
      <c r="BL233" s="492"/>
      <c r="BM233" s="492"/>
      <c r="BN233" s="464" t="str">
        <f t="shared" si="69"/>
        <v/>
      </c>
      <c r="BO233" s="464" t="str">
        <f t="shared" si="70"/>
        <v/>
      </c>
      <c r="BP233" s="504" t="str">
        <f t="shared" si="77"/>
        <v/>
      </c>
      <c r="BQ233" s="510" t="str">
        <f t="shared" si="78"/>
        <v/>
      </c>
      <c r="BR233" s="510" t="str">
        <f>IF(F233="","",IF(OR(分岐管理シート!AK233&lt;1,分岐管理シート!AK233&gt;13),"error",""))</f>
        <v/>
      </c>
      <c r="BS233" s="510" t="str">
        <f>IF(F233="","",IF(VLOOKUP(AJ233,―!$AD$2:$AE$14,2,FALSE)&lt;=VLOOKUP(AK233,―!$AD$2:$AE$14,2,FALSE),"","error"))</f>
        <v/>
      </c>
      <c r="BT233" s="516"/>
      <c r="BU233" s="516"/>
      <c r="BV233" s="516"/>
      <c r="BW233" s="510" t="str">
        <f t="shared" si="71"/>
        <v/>
      </c>
      <c r="BX233" s="510" t="str">
        <f t="shared" si="72"/>
        <v/>
      </c>
      <c r="BY233" s="510" t="str">
        <f t="shared" si="73"/>
        <v/>
      </c>
      <c r="BZ233" s="516" t="str">
        <f t="shared" si="74"/>
        <v/>
      </c>
      <c r="CA233" s="510" t="str">
        <f>分岐管理シート!BB233</f>
        <v/>
      </c>
      <c r="CB233" s="511" t="str">
        <f t="shared" si="79"/>
        <v/>
      </c>
      <c r="CC233" s="517" t="str">
        <f t="shared" si="55"/>
        <v/>
      </c>
    </row>
    <row r="234" spans="1:81">
      <c r="A234" s="7"/>
      <c r="B234" s="16"/>
      <c r="C234" s="46">
        <v>153</v>
      </c>
      <c r="D234" s="64"/>
      <c r="E234" s="64"/>
      <c r="F234" s="64"/>
      <c r="G234" s="93"/>
      <c r="H234" s="93"/>
      <c r="I234" s="115"/>
      <c r="J234" s="115"/>
      <c r="K234" s="115"/>
      <c r="L234" s="115"/>
      <c r="M234" s="147"/>
      <c r="N234" s="161">
        <f t="shared" si="56"/>
        <v>0</v>
      </c>
      <c r="O234" s="167">
        <f t="shared" si="57"/>
        <v>0</v>
      </c>
      <c r="P234" s="181"/>
      <c r="Q234" s="194"/>
      <c r="R234" s="194"/>
      <c r="S234" s="194"/>
      <c r="T234" s="194"/>
      <c r="U234" s="194"/>
      <c r="V234" s="194"/>
      <c r="W234" s="194"/>
      <c r="X234" s="194"/>
      <c r="Y234" s="194"/>
      <c r="Z234" s="194"/>
      <c r="AA234" s="194"/>
      <c r="AB234" s="194"/>
      <c r="AC234" s="194"/>
      <c r="AD234" s="194"/>
      <c r="AE234" s="194"/>
      <c r="AF234" s="147"/>
      <c r="AG234" s="115"/>
      <c r="AH234" s="115"/>
      <c r="AI234" s="93"/>
      <c r="AJ234" s="93"/>
      <c r="AK234" s="307"/>
      <c r="AL234" s="325"/>
      <c r="AM234" s="325"/>
      <c r="AN234" s="147"/>
      <c r="AO234" s="350"/>
      <c r="AP234" s="359"/>
      <c r="AQ234" s="379"/>
      <c r="AR234" s="405"/>
      <c r="AS234" s="405"/>
      <c r="AT234" s="430" t="str">
        <f t="shared" si="58"/>
        <v/>
      </c>
      <c r="AU234" s="437" t="str">
        <f t="shared" si="59"/>
        <v/>
      </c>
      <c r="AV234" s="443" t="str">
        <f t="shared" si="60"/>
        <v/>
      </c>
      <c r="AW234" s="450" t="str">
        <f t="shared" si="54"/>
        <v/>
      </c>
      <c r="AX234" s="450" t="str">
        <f t="shared" si="61"/>
        <v/>
      </c>
      <c r="AY234" s="457" t="str">
        <f t="shared" si="62"/>
        <v/>
      </c>
      <c r="AZ234" s="464" t="str">
        <f t="shared" si="63"/>
        <v/>
      </c>
      <c r="BA234" s="47" t="str">
        <f t="shared" si="64"/>
        <v/>
      </c>
      <c r="BB234" s="47" t="str">
        <f t="shared" si="65"/>
        <v/>
      </c>
      <c r="BC234" s="47" t="str">
        <f t="shared" si="66"/>
        <v/>
      </c>
      <c r="BD234" s="47" t="str">
        <f t="shared" si="75"/>
        <v/>
      </c>
      <c r="BE234" s="486"/>
      <c r="BF234" s="492"/>
      <c r="BG234" s="464" t="str">
        <f t="shared" si="67"/>
        <v/>
      </c>
      <c r="BH234" s="464" t="str">
        <f t="shared" si="76"/>
        <v/>
      </c>
      <c r="BI234" s="464" t="str">
        <f t="shared" si="68"/>
        <v/>
      </c>
      <c r="BJ234" s="492"/>
      <c r="BK234" s="492"/>
      <c r="BL234" s="492"/>
      <c r="BM234" s="492"/>
      <c r="BN234" s="464" t="str">
        <f t="shared" si="69"/>
        <v/>
      </c>
      <c r="BO234" s="464" t="str">
        <f t="shared" si="70"/>
        <v/>
      </c>
      <c r="BP234" s="504" t="str">
        <f t="shared" si="77"/>
        <v/>
      </c>
      <c r="BQ234" s="510" t="str">
        <f t="shared" si="78"/>
        <v/>
      </c>
      <c r="BR234" s="510" t="str">
        <f>IF(F234="","",IF(OR(分岐管理シート!AK234&lt;1,分岐管理シート!AK234&gt;13),"error",""))</f>
        <v/>
      </c>
      <c r="BS234" s="510" t="str">
        <f>IF(F234="","",IF(VLOOKUP(AJ234,―!$AD$2:$AE$14,2,FALSE)&lt;=VLOOKUP(AK234,―!$AD$2:$AE$14,2,FALSE),"","error"))</f>
        <v/>
      </c>
      <c r="BT234" s="516"/>
      <c r="BU234" s="516"/>
      <c r="BV234" s="516"/>
      <c r="BW234" s="510" t="str">
        <f t="shared" si="71"/>
        <v/>
      </c>
      <c r="BX234" s="510" t="str">
        <f t="shared" si="72"/>
        <v/>
      </c>
      <c r="BY234" s="510" t="str">
        <f t="shared" si="73"/>
        <v/>
      </c>
      <c r="BZ234" s="516" t="str">
        <f t="shared" si="74"/>
        <v/>
      </c>
      <c r="CA234" s="510" t="str">
        <f>分岐管理シート!BB234</f>
        <v/>
      </c>
      <c r="CB234" s="511" t="str">
        <f t="shared" si="79"/>
        <v/>
      </c>
      <c r="CC234" s="517" t="str">
        <f t="shared" si="55"/>
        <v/>
      </c>
    </row>
    <row r="235" spans="1:81">
      <c r="A235" s="7"/>
      <c r="B235" s="16"/>
      <c r="C235" s="47">
        <v>154</v>
      </c>
      <c r="D235" s="64"/>
      <c r="E235" s="64"/>
      <c r="F235" s="64"/>
      <c r="G235" s="93"/>
      <c r="H235" s="93"/>
      <c r="I235" s="115"/>
      <c r="J235" s="115"/>
      <c r="K235" s="115"/>
      <c r="L235" s="115"/>
      <c r="M235" s="147"/>
      <c r="N235" s="161">
        <f t="shared" si="56"/>
        <v>0</v>
      </c>
      <c r="O235" s="167">
        <f t="shared" si="57"/>
        <v>0</v>
      </c>
      <c r="P235" s="181"/>
      <c r="Q235" s="194"/>
      <c r="R235" s="194"/>
      <c r="S235" s="194"/>
      <c r="T235" s="194"/>
      <c r="U235" s="194"/>
      <c r="V235" s="194"/>
      <c r="W235" s="194"/>
      <c r="X235" s="194"/>
      <c r="Y235" s="194"/>
      <c r="Z235" s="194"/>
      <c r="AA235" s="194"/>
      <c r="AB235" s="194"/>
      <c r="AC235" s="194"/>
      <c r="AD235" s="194"/>
      <c r="AE235" s="194"/>
      <c r="AF235" s="147"/>
      <c r="AG235" s="115"/>
      <c r="AH235" s="115"/>
      <c r="AI235" s="93"/>
      <c r="AJ235" s="93"/>
      <c r="AK235" s="307"/>
      <c r="AL235" s="325"/>
      <c r="AM235" s="325"/>
      <c r="AN235" s="147"/>
      <c r="AO235" s="350"/>
      <c r="AP235" s="359"/>
      <c r="AQ235" s="379"/>
      <c r="AR235" s="405"/>
      <c r="AS235" s="405"/>
      <c r="AT235" s="430" t="str">
        <f t="shared" si="58"/>
        <v/>
      </c>
      <c r="AU235" s="437" t="str">
        <f t="shared" si="59"/>
        <v/>
      </c>
      <c r="AV235" s="443" t="str">
        <f t="shared" si="60"/>
        <v/>
      </c>
      <c r="AW235" s="450" t="str">
        <f t="shared" si="54"/>
        <v/>
      </c>
      <c r="AX235" s="450" t="str">
        <f t="shared" si="61"/>
        <v/>
      </c>
      <c r="AY235" s="457" t="str">
        <f t="shared" si="62"/>
        <v/>
      </c>
      <c r="AZ235" s="464" t="str">
        <f t="shared" si="63"/>
        <v/>
      </c>
      <c r="BA235" s="47" t="str">
        <f t="shared" si="64"/>
        <v/>
      </c>
      <c r="BB235" s="47" t="str">
        <f t="shared" si="65"/>
        <v/>
      </c>
      <c r="BC235" s="47" t="str">
        <f t="shared" si="66"/>
        <v/>
      </c>
      <c r="BD235" s="47" t="str">
        <f t="shared" si="75"/>
        <v/>
      </c>
      <c r="BE235" s="486"/>
      <c r="BF235" s="492"/>
      <c r="BG235" s="464" t="str">
        <f t="shared" si="67"/>
        <v/>
      </c>
      <c r="BH235" s="464" t="str">
        <f t="shared" si="76"/>
        <v/>
      </c>
      <c r="BI235" s="464" t="str">
        <f t="shared" si="68"/>
        <v/>
      </c>
      <c r="BJ235" s="492"/>
      <c r="BK235" s="492"/>
      <c r="BL235" s="492"/>
      <c r="BM235" s="492"/>
      <c r="BN235" s="464" t="str">
        <f t="shared" si="69"/>
        <v/>
      </c>
      <c r="BO235" s="464" t="str">
        <f t="shared" si="70"/>
        <v/>
      </c>
      <c r="BP235" s="504" t="str">
        <f t="shared" si="77"/>
        <v/>
      </c>
      <c r="BQ235" s="510" t="str">
        <f t="shared" si="78"/>
        <v/>
      </c>
      <c r="BR235" s="510" t="str">
        <f>IF(F235="","",IF(OR(分岐管理シート!AK235&lt;1,分岐管理シート!AK235&gt;13),"error",""))</f>
        <v/>
      </c>
      <c r="BS235" s="510" t="str">
        <f>IF(F235="","",IF(VLOOKUP(AJ235,―!$AD$2:$AE$14,2,FALSE)&lt;=VLOOKUP(AK235,―!$AD$2:$AE$14,2,FALSE),"","error"))</f>
        <v/>
      </c>
      <c r="BT235" s="516"/>
      <c r="BU235" s="516"/>
      <c r="BV235" s="516"/>
      <c r="BW235" s="510" t="str">
        <f t="shared" si="71"/>
        <v/>
      </c>
      <c r="BX235" s="510" t="str">
        <f t="shared" si="72"/>
        <v/>
      </c>
      <c r="BY235" s="510" t="str">
        <f t="shared" si="73"/>
        <v/>
      </c>
      <c r="BZ235" s="516" t="str">
        <f t="shared" si="74"/>
        <v/>
      </c>
      <c r="CA235" s="510" t="str">
        <f>分岐管理シート!BB235</f>
        <v/>
      </c>
      <c r="CB235" s="511" t="str">
        <f t="shared" si="79"/>
        <v/>
      </c>
      <c r="CC235" s="517" t="str">
        <f t="shared" si="55"/>
        <v/>
      </c>
    </row>
    <row r="236" spans="1:81">
      <c r="A236" s="7"/>
      <c r="B236" s="16"/>
      <c r="C236" s="47">
        <v>155</v>
      </c>
      <c r="D236" s="64"/>
      <c r="E236" s="64"/>
      <c r="F236" s="64"/>
      <c r="G236" s="93"/>
      <c r="H236" s="93"/>
      <c r="I236" s="115"/>
      <c r="J236" s="115"/>
      <c r="K236" s="115"/>
      <c r="L236" s="115"/>
      <c r="M236" s="147"/>
      <c r="N236" s="161">
        <f t="shared" si="56"/>
        <v>0</v>
      </c>
      <c r="O236" s="167">
        <f t="shared" si="57"/>
        <v>0</v>
      </c>
      <c r="P236" s="181"/>
      <c r="Q236" s="194"/>
      <c r="R236" s="194"/>
      <c r="S236" s="194"/>
      <c r="T236" s="194"/>
      <c r="U236" s="194"/>
      <c r="V236" s="194"/>
      <c r="W236" s="194"/>
      <c r="X236" s="194"/>
      <c r="Y236" s="194"/>
      <c r="Z236" s="194"/>
      <c r="AA236" s="194"/>
      <c r="AB236" s="194"/>
      <c r="AC236" s="194"/>
      <c r="AD236" s="194"/>
      <c r="AE236" s="194"/>
      <c r="AF236" s="147"/>
      <c r="AG236" s="115"/>
      <c r="AH236" s="115"/>
      <c r="AI236" s="93"/>
      <c r="AJ236" s="93"/>
      <c r="AK236" s="307"/>
      <c r="AL236" s="325"/>
      <c r="AM236" s="325"/>
      <c r="AN236" s="147"/>
      <c r="AO236" s="350"/>
      <c r="AP236" s="359"/>
      <c r="AQ236" s="379"/>
      <c r="AR236" s="405"/>
      <c r="AS236" s="405"/>
      <c r="AT236" s="430" t="str">
        <f t="shared" si="58"/>
        <v/>
      </c>
      <c r="AU236" s="437" t="str">
        <f t="shared" si="59"/>
        <v/>
      </c>
      <c r="AV236" s="443" t="str">
        <f t="shared" si="60"/>
        <v/>
      </c>
      <c r="AW236" s="450" t="str">
        <f t="shared" si="54"/>
        <v/>
      </c>
      <c r="AX236" s="450" t="str">
        <f t="shared" si="61"/>
        <v/>
      </c>
      <c r="AY236" s="457" t="str">
        <f t="shared" si="62"/>
        <v/>
      </c>
      <c r="AZ236" s="464" t="str">
        <f t="shared" si="63"/>
        <v/>
      </c>
      <c r="BA236" s="47" t="str">
        <f t="shared" si="64"/>
        <v/>
      </c>
      <c r="BB236" s="47" t="str">
        <f t="shared" si="65"/>
        <v/>
      </c>
      <c r="BC236" s="47" t="str">
        <f t="shared" si="66"/>
        <v/>
      </c>
      <c r="BD236" s="47" t="str">
        <f t="shared" si="75"/>
        <v/>
      </c>
      <c r="BE236" s="486"/>
      <c r="BF236" s="492"/>
      <c r="BG236" s="464" t="str">
        <f t="shared" si="67"/>
        <v/>
      </c>
      <c r="BH236" s="464" t="str">
        <f t="shared" si="76"/>
        <v/>
      </c>
      <c r="BI236" s="464" t="str">
        <f t="shared" si="68"/>
        <v/>
      </c>
      <c r="BJ236" s="492"/>
      <c r="BK236" s="492"/>
      <c r="BL236" s="492"/>
      <c r="BM236" s="492"/>
      <c r="BN236" s="464" t="str">
        <f t="shared" si="69"/>
        <v/>
      </c>
      <c r="BO236" s="464" t="str">
        <f t="shared" si="70"/>
        <v/>
      </c>
      <c r="BP236" s="504" t="str">
        <f t="shared" si="77"/>
        <v/>
      </c>
      <c r="BQ236" s="510" t="str">
        <f t="shared" si="78"/>
        <v/>
      </c>
      <c r="BR236" s="510" t="str">
        <f>IF(F236="","",IF(OR(分岐管理シート!AK236&lt;1,分岐管理シート!AK236&gt;13),"error",""))</f>
        <v/>
      </c>
      <c r="BS236" s="510" t="str">
        <f>IF(F236="","",IF(VLOOKUP(AJ236,―!$AD$2:$AE$14,2,FALSE)&lt;=VLOOKUP(AK236,―!$AD$2:$AE$14,2,FALSE),"","error"))</f>
        <v/>
      </c>
      <c r="BT236" s="516"/>
      <c r="BU236" s="516"/>
      <c r="BV236" s="516"/>
      <c r="BW236" s="510" t="str">
        <f t="shared" si="71"/>
        <v/>
      </c>
      <c r="BX236" s="510" t="str">
        <f t="shared" si="72"/>
        <v/>
      </c>
      <c r="BY236" s="510" t="str">
        <f t="shared" si="73"/>
        <v/>
      </c>
      <c r="BZ236" s="516" t="str">
        <f t="shared" si="74"/>
        <v/>
      </c>
      <c r="CA236" s="510" t="str">
        <f>分岐管理シート!BB236</f>
        <v/>
      </c>
      <c r="CB236" s="511" t="str">
        <f t="shared" si="79"/>
        <v/>
      </c>
      <c r="CC236" s="517" t="str">
        <f t="shared" si="55"/>
        <v/>
      </c>
    </row>
    <row r="237" spans="1:81">
      <c r="A237" s="7"/>
      <c r="B237" s="16"/>
      <c r="C237" s="46">
        <v>156</v>
      </c>
      <c r="D237" s="64"/>
      <c r="E237" s="64"/>
      <c r="F237" s="64"/>
      <c r="G237" s="93"/>
      <c r="H237" s="93"/>
      <c r="I237" s="115"/>
      <c r="J237" s="115"/>
      <c r="K237" s="115"/>
      <c r="L237" s="115"/>
      <c r="M237" s="147"/>
      <c r="N237" s="161">
        <f t="shared" si="56"/>
        <v>0</v>
      </c>
      <c r="O237" s="167">
        <f t="shared" si="57"/>
        <v>0</v>
      </c>
      <c r="P237" s="181"/>
      <c r="Q237" s="194"/>
      <c r="R237" s="194"/>
      <c r="S237" s="194"/>
      <c r="T237" s="194"/>
      <c r="U237" s="194"/>
      <c r="V237" s="194"/>
      <c r="W237" s="194"/>
      <c r="X237" s="194"/>
      <c r="Y237" s="194"/>
      <c r="Z237" s="194"/>
      <c r="AA237" s="194"/>
      <c r="AB237" s="194"/>
      <c r="AC237" s="194"/>
      <c r="AD237" s="194"/>
      <c r="AE237" s="194"/>
      <c r="AF237" s="147"/>
      <c r="AG237" s="115"/>
      <c r="AH237" s="115"/>
      <c r="AI237" s="93"/>
      <c r="AJ237" s="93"/>
      <c r="AK237" s="307"/>
      <c r="AL237" s="325"/>
      <c r="AM237" s="325"/>
      <c r="AN237" s="147"/>
      <c r="AO237" s="350"/>
      <c r="AP237" s="359"/>
      <c r="AQ237" s="379"/>
      <c r="AR237" s="405"/>
      <c r="AS237" s="405"/>
      <c r="AT237" s="430" t="str">
        <f t="shared" si="58"/>
        <v/>
      </c>
      <c r="AU237" s="437" t="str">
        <f t="shared" si="59"/>
        <v/>
      </c>
      <c r="AV237" s="443" t="str">
        <f t="shared" si="60"/>
        <v/>
      </c>
      <c r="AW237" s="450" t="str">
        <f t="shared" si="54"/>
        <v/>
      </c>
      <c r="AX237" s="450" t="str">
        <f t="shared" si="61"/>
        <v/>
      </c>
      <c r="AY237" s="457" t="str">
        <f t="shared" si="62"/>
        <v/>
      </c>
      <c r="AZ237" s="464" t="str">
        <f t="shared" si="63"/>
        <v/>
      </c>
      <c r="BA237" s="47" t="str">
        <f t="shared" si="64"/>
        <v/>
      </c>
      <c r="BB237" s="47" t="str">
        <f t="shared" si="65"/>
        <v/>
      </c>
      <c r="BC237" s="47" t="str">
        <f t="shared" si="66"/>
        <v/>
      </c>
      <c r="BD237" s="47" t="str">
        <f t="shared" si="75"/>
        <v/>
      </c>
      <c r="BE237" s="486"/>
      <c r="BF237" s="492"/>
      <c r="BG237" s="464" t="str">
        <f t="shared" si="67"/>
        <v/>
      </c>
      <c r="BH237" s="464" t="str">
        <f t="shared" si="76"/>
        <v/>
      </c>
      <c r="BI237" s="464" t="str">
        <f t="shared" si="68"/>
        <v/>
      </c>
      <c r="BJ237" s="492"/>
      <c r="BK237" s="492"/>
      <c r="BL237" s="492"/>
      <c r="BM237" s="492"/>
      <c r="BN237" s="464" t="str">
        <f t="shared" si="69"/>
        <v/>
      </c>
      <c r="BO237" s="464" t="str">
        <f t="shared" si="70"/>
        <v/>
      </c>
      <c r="BP237" s="504" t="str">
        <f t="shared" si="77"/>
        <v/>
      </c>
      <c r="BQ237" s="510" t="str">
        <f t="shared" si="78"/>
        <v/>
      </c>
      <c r="BR237" s="510" t="str">
        <f>IF(F237="","",IF(OR(分岐管理シート!AK237&lt;1,分岐管理シート!AK237&gt;13),"error",""))</f>
        <v/>
      </c>
      <c r="BS237" s="510" t="str">
        <f>IF(F237="","",IF(VLOOKUP(AJ237,―!$AD$2:$AE$14,2,FALSE)&lt;=VLOOKUP(AK237,―!$AD$2:$AE$14,2,FALSE),"","error"))</f>
        <v/>
      </c>
      <c r="BT237" s="516"/>
      <c r="BU237" s="516"/>
      <c r="BV237" s="516"/>
      <c r="BW237" s="510" t="str">
        <f t="shared" si="71"/>
        <v/>
      </c>
      <c r="BX237" s="510" t="str">
        <f t="shared" si="72"/>
        <v/>
      </c>
      <c r="BY237" s="510" t="str">
        <f t="shared" si="73"/>
        <v/>
      </c>
      <c r="BZ237" s="516" t="str">
        <f t="shared" si="74"/>
        <v/>
      </c>
      <c r="CA237" s="510" t="str">
        <f>分岐管理シート!BB237</f>
        <v/>
      </c>
      <c r="CB237" s="511" t="str">
        <f t="shared" si="79"/>
        <v/>
      </c>
      <c r="CC237" s="517" t="str">
        <f t="shared" si="55"/>
        <v/>
      </c>
    </row>
    <row r="238" spans="1:81">
      <c r="A238" s="7"/>
      <c r="B238" s="16"/>
      <c r="C238" s="47">
        <v>157</v>
      </c>
      <c r="D238" s="64"/>
      <c r="E238" s="64"/>
      <c r="F238" s="64"/>
      <c r="G238" s="93"/>
      <c r="H238" s="93"/>
      <c r="I238" s="115"/>
      <c r="J238" s="115"/>
      <c r="K238" s="115"/>
      <c r="L238" s="115"/>
      <c r="M238" s="147"/>
      <c r="N238" s="161">
        <f t="shared" si="56"/>
        <v>0</v>
      </c>
      <c r="O238" s="167">
        <f t="shared" si="57"/>
        <v>0</v>
      </c>
      <c r="P238" s="181"/>
      <c r="Q238" s="194"/>
      <c r="R238" s="194"/>
      <c r="S238" s="194"/>
      <c r="T238" s="194"/>
      <c r="U238" s="194"/>
      <c r="V238" s="194"/>
      <c r="W238" s="194"/>
      <c r="X238" s="194"/>
      <c r="Y238" s="194"/>
      <c r="Z238" s="194"/>
      <c r="AA238" s="194"/>
      <c r="AB238" s="194"/>
      <c r="AC238" s="194"/>
      <c r="AD238" s="194"/>
      <c r="AE238" s="194"/>
      <c r="AF238" s="147"/>
      <c r="AG238" s="115"/>
      <c r="AH238" s="115"/>
      <c r="AI238" s="93"/>
      <c r="AJ238" s="93"/>
      <c r="AK238" s="307"/>
      <c r="AL238" s="325"/>
      <c r="AM238" s="325"/>
      <c r="AN238" s="147"/>
      <c r="AO238" s="350"/>
      <c r="AP238" s="359"/>
      <c r="AQ238" s="379"/>
      <c r="AR238" s="405"/>
      <c r="AS238" s="405"/>
      <c r="AT238" s="430" t="str">
        <f t="shared" si="58"/>
        <v/>
      </c>
      <c r="AU238" s="437" t="str">
        <f t="shared" si="59"/>
        <v/>
      </c>
      <c r="AV238" s="443" t="str">
        <f t="shared" si="60"/>
        <v/>
      </c>
      <c r="AW238" s="450" t="str">
        <f t="shared" si="54"/>
        <v/>
      </c>
      <c r="AX238" s="450" t="str">
        <f t="shared" si="61"/>
        <v/>
      </c>
      <c r="AY238" s="457" t="str">
        <f t="shared" si="62"/>
        <v/>
      </c>
      <c r="AZ238" s="464" t="str">
        <f t="shared" si="63"/>
        <v/>
      </c>
      <c r="BA238" s="47" t="str">
        <f t="shared" si="64"/>
        <v/>
      </c>
      <c r="BB238" s="47" t="str">
        <f t="shared" si="65"/>
        <v/>
      </c>
      <c r="BC238" s="47" t="str">
        <f t="shared" si="66"/>
        <v/>
      </c>
      <c r="BD238" s="47" t="str">
        <f t="shared" si="75"/>
        <v/>
      </c>
      <c r="BE238" s="486"/>
      <c r="BF238" s="492"/>
      <c r="BG238" s="464" t="str">
        <f t="shared" si="67"/>
        <v/>
      </c>
      <c r="BH238" s="464" t="str">
        <f t="shared" si="76"/>
        <v/>
      </c>
      <c r="BI238" s="464" t="str">
        <f t="shared" si="68"/>
        <v/>
      </c>
      <c r="BJ238" s="492"/>
      <c r="BK238" s="492"/>
      <c r="BL238" s="492"/>
      <c r="BM238" s="492"/>
      <c r="BN238" s="464" t="str">
        <f t="shared" si="69"/>
        <v/>
      </c>
      <c r="BO238" s="464" t="str">
        <f t="shared" si="70"/>
        <v/>
      </c>
      <c r="BP238" s="504" t="str">
        <f t="shared" si="77"/>
        <v/>
      </c>
      <c r="BQ238" s="510" t="str">
        <f t="shared" si="78"/>
        <v/>
      </c>
      <c r="BR238" s="510" t="str">
        <f>IF(F238="","",IF(OR(分岐管理シート!AK238&lt;1,分岐管理シート!AK238&gt;13),"error",""))</f>
        <v/>
      </c>
      <c r="BS238" s="510" t="str">
        <f>IF(F238="","",IF(VLOOKUP(AJ238,―!$AD$2:$AE$14,2,FALSE)&lt;=VLOOKUP(AK238,―!$AD$2:$AE$14,2,FALSE),"","error"))</f>
        <v/>
      </c>
      <c r="BT238" s="516"/>
      <c r="BU238" s="516"/>
      <c r="BV238" s="516"/>
      <c r="BW238" s="510" t="str">
        <f t="shared" si="71"/>
        <v/>
      </c>
      <c r="BX238" s="510" t="str">
        <f t="shared" si="72"/>
        <v/>
      </c>
      <c r="BY238" s="510" t="str">
        <f t="shared" si="73"/>
        <v/>
      </c>
      <c r="BZ238" s="516" t="str">
        <f t="shared" si="74"/>
        <v/>
      </c>
      <c r="CA238" s="510" t="str">
        <f>分岐管理シート!BB238</f>
        <v/>
      </c>
      <c r="CB238" s="511" t="str">
        <f t="shared" si="79"/>
        <v/>
      </c>
      <c r="CC238" s="517" t="str">
        <f t="shared" si="55"/>
        <v/>
      </c>
    </row>
    <row r="239" spans="1:81">
      <c r="A239" s="7"/>
      <c r="B239" s="16"/>
      <c r="C239" s="47">
        <v>158</v>
      </c>
      <c r="D239" s="64"/>
      <c r="E239" s="64"/>
      <c r="F239" s="64"/>
      <c r="G239" s="93"/>
      <c r="H239" s="93"/>
      <c r="I239" s="115"/>
      <c r="J239" s="115"/>
      <c r="K239" s="115"/>
      <c r="L239" s="115"/>
      <c r="M239" s="147"/>
      <c r="N239" s="161">
        <f t="shared" si="56"/>
        <v>0</v>
      </c>
      <c r="O239" s="167">
        <f t="shared" si="57"/>
        <v>0</v>
      </c>
      <c r="P239" s="181"/>
      <c r="Q239" s="194"/>
      <c r="R239" s="194"/>
      <c r="S239" s="194"/>
      <c r="T239" s="194"/>
      <c r="U239" s="194"/>
      <c r="V239" s="194"/>
      <c r="W239" s="194"/>
      <c r="X239" s="194"/>
      <c r="Y239" s="194"/>
      <c r="Z239" s="194"/>
      <c r="AA239" s="194"/>
      <c r="AB239" s="194"/>
      <c r="AC239" s="194"/>
      <c r="AD239" s="194"/>
      <c r="AE239" s="194"/>
      <c r="AF239" s="147"/>
      <c r="AG239" s="115"/>
      <c r="AH239" s="115"/>
      <c r="AI239" s="93"/>
      <c r="AJ239" s="93"/>
      <c r="AK239" s="307"/>
      <c r="AL239" s="325"/>
      <c r="AM239" s="325"/>
      <c r="AN239" s="147"/>
      <c r="AO239" s="350"/>
      <c r="AP239" s="359"/>
      <c r="AQ239" s="379"/>
      <c r="AR239" s="405"/>
      <c r="AS239" s="405"/>
      <c r="AT239" s="430" t="str">
        <f t="shared" si="58"/>
        <v/>
      </c>
      <c r="AU239" s="437" t="str">
        <f t="shared" si="59"/>
        <v/>
      </c>
      <c r="AV239" s="443" t="str">
        <f t="shared" si="60"/>
        <v/>
      </c>
      <c r="AW239" s="450" t="str">
        <f t="shared" si="54"/>
        <v/>
      </c>
      <c r="AX239" s="450" t="str">
        <f t="shared" si="61"/>
        <v/>
      </c>
      <c r="AY239" s="457" t="str">
        <f t="shared" si="62"/>
        <v/>
      </c>
      <c r="AZ239" s="464" t="str">
        <f t="shared" si="63"/>
        <v/>
      </c>
      <c r="BA239" s="47" t="str">
        <f t="shared" si="64"/>
        <v/>
      </c>
      <c r="BB239" s="47" t="str">
        <f t="shared" si="65"/>
        <v/>
      </c>
      <c r="BC239" s="47" t="str">
        <f t="shared" si="66"/>
        <v/>
      </c>
      <c r="BD239" s="47" t="str">
        <f t="shared" si="75"/>
        <v/>
      </c>
      <c r="BE239" s="486"/>
      <c r="BF239" s="492"/>
      <c r="BG239" s="464" t="str">
        <f t="shared" si="67"/>
        <v/>
      </c>
      <c r="BH239" s="464" t="str">
        <f t="shared" si="76"/>
        <v/>
      </c>
      <c r="BI239" s="464" t="str">
        <f t="shared" si="68"/>
        <v/>
      </c>
      <c r="BJ239" s="492"/>
      <c r="BK239" s="492"/>
      <c r="BL239" s="492"/>
      <c r="BM239" s="492"/>
      <c r="BN239" s="464" t="str">
        <f t="shared" si="69"/>
        <v/>
      </c>
      <c r="BO239" s="464" t="str">
        <f t="shared" si="70"/>
        <v/>
      </c>
      <c r="BP239" s="504" t="str">
        <f t="shared" si="77"/>
        <v/>
      </c>
      <c r="BQ239" s="510" t="str">
        <f t="shared" si="78"/>
        <v/>
      </c>
      <c r="BR239" s="510" t="str">
        <f>IF(F239="","",IF(OR(分岐管理シート!AK239&lt;1,分岐管理シート!AK239&gt;13),"error",""))</f>
        <v/>
      </c>
      <c r="BS239" s="510" t="str">
        <f>IF(F239="","",IF(VLOOKUP(AJ239,―!$AD$2:$AE$14,2,FALSE)&lt;=VLOOKUP(AK239,―!$AD$2:$AE$14,2,FALSE),"","error"))</f>
        <v/>
      </c>
      <c r="BT239" s="516"/>
      <c r="BU239" s="516"/>
      <c r="BV239" s="516"/>
      <c r="BW239" s="510" t="str">
        <f t="shared" si="71"/>
        <v/>
      </c>
      <c r="BX239" s="510" t="str">
        <f t="shared" si="72"/>
        <v/>
      </c>
      <c r="BY239" s="510" t="str">
        <f t="shared" si="73"/>
        <v/>
      </c>
      <c r="BZ239" s="516" t="str">
        <f t="shared" si="74"/>
        <v/>
      </c>
      <c r="CA239" s="510" t="str">
        <f>分岐管理シート!BB239</f>
        <v/>
      </c>
      <c r="CB239" s="511" t="str">
        <f t="shared" si="79"/>
        <v/>
      </c>
      <c r="CC239" s="517" t="str">
        <f t="shared" si="55"/>
        <v/>
      </c>
    </row>
    <row r="240" spans="1:81">
      <c r="A240" s="7"/>
      <c r="B240" s="16"/>
      <c r="C240" s="46">
        <v>159</v>
      </c>
      <c r="D240" s="64"/>
      <c r="E240" s="64"/>
      <c r="F240" s="64"/>
      <c r="G240" s="93"/>
      <c r="H240" s="93"/>
      <c r="I240" s="115"/>
      <c r="J240" s="115"/>
      <c r="K240" s="115"/>
      <c r="L240" s="115"/>
      <c r="M240" s="147"/>
      <c r="N240" s="161">
        <f t="shared" si="56"/>
        <v>0</v>
      </c>
      <c r="O240" s="167">
        <f t="shared" si="57"/>
        <v>0</v>
      </c>
      <c r="P240" s="181"/>
      <c r="Q240" s="194"/>
      <c r="R240" s="194"/>
      <c r="S240" s="194"/>
      <c r="T240" s="194"/>
      <c r="U240" s="194"/>
      <c r="V240" s="194"/>
      <c r="W240" s="194"/>
      <c r="X240" s="194"/>
      <c r="Y240" s="194"/>
      <c r="Z240" s="194"/>
      <c r="AA240" s="194"/>
      <c r="AB240" s="194"/>
      <c r="AC240" s="194"/>
      <c r="AD240" s="194"/>
      <c r="AE240" s="194"/>
      <c r="AF240" s="147"/>
      <c r="AG240" s="115"/>
      <c r="AH240" s="115"/>
      <c r="AI240" s="93"/>
      <c r="AJ240" s="93"/>
      <c r="AK240" s="307"/>
      <c r="AL240" s="325"/>
      <c r="AM240" s="325"/>
      <c r="AN240" s="147"/>
      <c r="AO240" s="350"/>
      <c r="AP240" s="359"/>
      <c r="AQ240" s="379"/>
      <c r="AR240" s="405"/>
      <c r="AS240" s="405"/>
      <c r="AT240" s="430" t="str">
        <f t="shared" si="58"/>
        <v/>
      </c>
      <c r="AU240" s="437" t="str">
        <f t="shared" si="59"/>
        <v/>
      </c>
      <c r="AV240" s="443" t="str">
        <f t="shared" si="60"/>
        <v/>
      </c>
      <c r="AW240" s="450" t="str">
        <f t="shared" si="54"/>
        <v/>
      </c>
      <c r="AX240" s="450" t="str">
        <f t="shared" si="61"/>
        <v/>
      </c>
      <c r="AY240" s="457" t="str">
        <f t="shared" si="62"/>
        <v/>
      </c>
      <c r="AZ240" s="464" t="str">
        <f t="shared" si="63"/>
        <v/>
      </c>
      <c r="BA240" s="47" t="str">
        <f t="shared" si="64"/>
        <v/>
      </c>
      <c r="BB240" s="47" t="str">
        <f t="shared" si="65"/>
        <v/>
      </c>
      <c r="BC240" s="47" t="str">
        <f t="shared" si="66"/>
        <v/>
      </c>
      <c r="BD240" s="47" t="str">
        <f t="shared" si="75"/>
        <v/>
      </c>
      <c r="BE240" s="486"/>
      <c r="BF240" s="492"/>
      <c r="BG240" s="464" t="str">
        <f t="shared" si="67"/>
        <v/>
      </c>
      <c r="BH240" s="464" t="str">
        <f t="shared" si="76"/>
        <v/>
      </c>
      <c r="BI240" s="464" t="str">
        <f t="shared" si="68"/>
        <v/>
      </c>
      <c r="BJ240" s="492"/>
      <c r="BK240" s="492"/>
      <c r="BL240" s="492"/>
      <c r="BM240" s="492"/>
      <c r="BN240" s="464" t="str">
        <f t="shared" si="69"/>
        <v/>
      </c>
      <c r="BO240" s="464" t="str">
        <f t="shared" si="70"/>
        <v/>
      </c>
      <c r="BP240" s="504" t="str">
        <f t="shared" si="77"/>
        <v/>
      </c>
      <c r="BQ240" s="510" t="str">
        <f t="shared" si="78"/>
        <v/>
      </c>
      <c r="BR240" s="510" t="str">
        <f>IF(F240="","",IF(OR(分岐管理シート!AK240&lt;1,分岐管理シート!AK240&gt;13),"error",""))</f>
        <v/>
      </c>
      <c r="BS240" s="510" t="str">
        <f>IF(F240="","",IF(VLOOKUP(AJ240,―!$AD$2:$AE$14,2,FALSE)&lt;=VLOOKUP(AK240,―!$AD$2:$AE$14,2,FALSE),"","error"))</f>
        <v/>
      </c>
      <c r="BT240" s="516"/>
      <c r="BU240" s="516"/>
      <c r="BV240" s="516"/>
      <c r="BW240" s="510" t="str">
        <f t="shared" si="71"/>
        <v/>
      </c>
      <c r="BX240" s="510" t="str">
        <f t="shared" si="72"/>
        <v/>
      </c>
      <c r="BY240" s="510" t="str">
        <f t="shared" si="73"/>
        <v/>
      </c>
      <c r="BZ240" s="516" t="str">
        <f t="shared" si="74"/>
        <v/>
      </c>
      <c r="CA240" s="510" t="str">
        <f>分岐管理シート!BB240</f>
        <v/>
      </c>
      <c r="CB240" s="511" t="str">
        <f t="shared" si="79"/>
        <v/>
      </c>
      <c r="CC240" s="517" t="str">
        <f t="shared" si="55"/>
        <v/>
      </c>
    </row>
    <row r="241" spans="1:81">
      <c r="A241" s="7"/>
      <c r="B241" s="16"/>
      <c r="C241" s="47">
        <v>160</v>
      </c>
      <c r="D241" s="64"/>
      <c r="E241" s="64"/>
      <c r="F241" s="64"/>
      <c r="G241" s="93"/>
      <c r="H241" s="93"/>
      <c r="I241" s="115"/>
      <c r="J241" s="115"/>
      <c r="K241" s="115"/>
      <c r="L241" s="115"/>
      <c r="M241" s="147"/>
      <c r="N241" s="161">
        <f t="shared" si="56"/>
        <v>0</v>
      </c>
      <c r="O241" s="167">
        <f t="shared" si="57"/>
        <v>0</v>
      </c>
      <c r="P241" s="181"/>
      <c r="Q241" s="194"/>
      <c r="R241" s="194"/>
      <c r="S241" s="194"/>
      <c r="T241" s="194"/>
      <c r="U241" s="194"/>
      <c r="V241" s="194"/>
      <c r="W241" s="194"/>
      <c r="X241" s="194"/>
      <c r="Y241" s="194"/>
      <c r="Z241" s="194"/>
      <c r="AA241" s="194"/>
      <c r="AB241" s="194"/>
      <c r="AC241" s="194"/>
      <c r="AD241" s="194"/>
      <c r="AE241" s="194"/>
      <c r="AF241" s="147"/>
      <c r="AG241" s="115"/>
      <c r="AH241" s="115"/>
      <c r="AI241" s="93"/>
      <c r="AJ241" s="93"/>
      <c r="AK241" s="307"/>
      <c r="AL241" s="325"/>
      <c r="AM241" s="325"/>
      <c r="AN241" s="147"/>
      <c r="AO241" s="350"/>
      <c r="AP241" s="359"/>
      <c r="AQ241" s="379"/>
      <c r="AR241" s="405"/>
      <c r="AS241" s="405"/>
      <c r="AT241" s="430" t="str">
        <f t="shared" si="58"/>
        <v/>
      </c>
      <c r="AU241" s="437" t="str">
        <f t="shared" si="59"/>
        <v/>
      </c>
      <c r="AV241" s="443" t="str">
        <f t="shared" si="60"/>
        <v/>
      </c>
      <c r="AW241" s="450" t="str">
        <f t="shared" si="54"/>
        <v/>
      </c>
      <c r="AX241" s="450" t="str">
        <f t="shared" si="61"/>
        <v/>
      </c>
      <c r="AY241" s="457" t="str">
        <f t="shared" si="62"/>
        <v/>
      </c>
      <c r="AZ241" s="464" t="str">
        <f t="shared" si="63"/>
        <v/>
      </c>
      <c r="BA241" s="47" t="str">
        <f t="shared" si="64"/>
        <v/>
      </c>
      <c r="BB241" s="47" t="str">
        <f t="shared" si="65"/>
        <v/>
      </c>
      <c r="BC241" s="47" t="str">
        <f t="shared" si="66"/>
        <v/>
      </c>
      <c r="BD241" s="47" t="str">
        <f t="shared" si="75"/>
        <v/>
      </c>
      <c r="BE241" s="486"/>
      <c r="BF241" s="492"/>
      <c r="BG241" s="464" t="str">
        <f t="shared" si="67"/>
        <v/>
      </c>
      <c r="BH241" s="464" t="str">
        <f t="shared" si="76"/>
        <v/>
      </c>
      <c r="BI241" s="464" t="str">
        <f t="shared" si="68"/>
        <v/>
      </c>
      <c r="BJ241" s="492"/>
      <c r="BK241" s="492"/>
      <c r="BL241" s="492"/>
      <c r="BM241" s="492"/>
      <c r="BN241" s="464" t="str">
        <f t="shared" si="69"/>
        <v/>
      </c>
      <c r="BO241" s="464" t="str">
        <f t="shared" si="70"/>
        <v/>
      </c>
      <c r="BP241" s="504" t="str">
        <f t="shared" si="77"/>
        <v/>
      </c>
      <c r="BQ241" s="510" t="str">
        <f t="shared" si="78"/>
        <v/>
      </c>
      <c r="BR241" s="510" t="str">
        <f>IF(F241="","",IF(OR(分岐管理シート!AK241&lt;1,分岐管理シート!AK241&gt;13),"error",""))</f>
        <v/>
      </c>
      <c r="BS241" s="510" t="str">
        <f>IF(F241="","",IF(VLOOKUP(AJ241,―!$AD$2:$AE$14,2,FALSE)&lt;=VLOOKUP(AK241,―!$AD$2:$AE$14,2,FALSE),"","error"))</f>
        <v/>
      </c>
      <c r="BT241" s="516"/>
      <c r="BU241" s="516"/>
      <c r="BV241" s="516"/>
      <c r="BW241" s="510" t="str">
        <f t="shared" si="71"/>
        <v/>
      </c>
      <c r="BX241" s="510" t="str">
        <f t="shared" si="72"/>
        <v/>
      </c>
      <c r="BY241" s="510" t="str">
        <f t="shared" si="73"/>
        <v/>
      </c>
      <c r="BZ241" s="516" t="str">
        <f t="shared" si="74"/>
        <v/>
      </c>
      <c r="CA241" s="510" t="str">
        <f>分岐管理シート!BB241</f>
        <v/>
      </c>
      <c r="CB241" s="511" t="str">
        <f t="shared" si="79"/>
        <v/>
      </c>
      <c r="CC241" s="517" t="str">
        <f t="shared" si="55"/>
        <v/>
      </c>
    </row>
    <row r="242" spans="1:81">
      <c r="A242" s="7"/>
      <c r="B242" s="16"/>
      <c r="C242" s="47">
        <v>161</v>
      </c>
      <c r="D242" s="64"/>
      <c r="E242" s="64"/>
      <c r="F242" s="64"/>
      <c r="G242" s="93"/>
      <c r="H242" s="93"/>
      <c r="I242" s="115"/>
      <c r="J242" s="115"/>
      <c r="K242" s="115"/>
      <c r="L242" s="115"/>
      <c r="M242" s="147"/>
      <c r="N242" s="161">
        <f t="shared" si="56"/>
        <v>0</v>
      </c>
      <c r="O242" s="167">
        <f t="shared" si="57"/>
        <v>0</v>
      </c>
      <c r="P242" s="181"/>
      <c r="Q242" s="194"/>
      <c r="R242" s="194"/>
      <c r="S242" s="194"/>
      <c r="T242" s="194"/>
      <c r="U242" s="194"/>
      <c r="V242" s="194"/>
      <c r="W242" s="194"/>
      <c r="X242" s="194"/>
      <c r="Y242" s="194"/>
      <c r="Z242" s="194"/>
      <c r="AA242" s="194"/>
      <c r="AB242" s="194"/>
      <c r="AC242" s="194"/>
      <c r="AD242" s="194"/>
      <c r="AE242" s="194"/>
      <c r="AF242" s="147"/>
      <c r="AG242" s="115"/>
      <c r="AH242" s="115"/>
      <c r="AI242" s="93"/>
      <c r="AJ242" s="93"/>
      <c r="AK242" s="307"/>
      <c r="AL242" s="325"/>
      <c r="AM242" s="325"/>
      <c r="AN242" s="147"/>
      <c r="AO242" s="350"/>
      <c r="AP242" s="359"/>
      <c r="AQ242" s="379"/>
      <c r="AR242" s="405"/>
      <c r="AS242" s="405"/>
      <c r="AT242" s="430" t="str">
        <f t="shared" si="58"/>
        <v/>
      </c>
      <c r="AU242" s="437" t="str">
        <f t="shared" si="59"/>
        <v/>
      </c>
      <c r="AV242" s="443" t="str">
        <f t="shared" si="60"/>
        <v/>
      </c>
      <c r="AW242" s="450" t="str">
        <f t="shared" si="54"/>
        <v/>
      </c>
      <c r="AX242" s="450" t="str">
        <f t="shared" si="61"/>
        <v/>
      </c>
      <c r="AY242" s="457" t="str">
        <f t="shared" si="62"/>
        <v/>
      </c>
      <c r="AZ242" s="464" t="str">
        <f t="shared" si="63"/>
        <v/>
      </c>
      <c r="BA242" s="47" t="str">
        <f t="shared" si="64"/>
        <v/>
      </c>
      <c r="BB242" s="47" t="str">
        <f t="shared" si="65"/>
        <v/>
      </c>
      <c r="BC242" s="47" t="str">
        <f t="shared" si="66"/>
        <v/>
      </c>
      <c r="BD242" s="47" t="str">
        <f t="shared" si="75"/>
        <v/>
      </c>
      <c r="BE242" s="486"/>
      <c r="BF242" s="492"/>
      <c r="BG242" s="464" t="str">
        <f t="shared" si="67"/>
        <v/>
      </c>
      <c r="BH242" s="464" t="str">
        <f t="shared" si="76"/>
        <v/>
      </c>
      <c r="BI242" s="464" t="str">
        <f t="shared" si="68"/>
        <v/>
      </c>
      <c r="BJ242" s="492"/>
      <c r="BK242" s="492"/>
      <c r="BL242" s="492"/>
      <c r="BM242" s="492"/>
      <c r="BN242" s="464" t="str">
        <f t="shared" si="69"/>
        <v/>
      </c>
      <c r="BO242" s="464" t="str">
        <f t="shared" si="70"/>
        <v/>
      </c>
      <c r="BP242" s="504" t="str">
        <f t="shared" si="77"/>
        <v/>
      </c>
      <c r="BQ242" s="510" t="str">
        <f t="shared" si="78"/>
        <v/>
      </c>
      <c r="BR242" s="510" t="str">
        <f>IF(F242="","",IF(OR(分岐管理シート!AK242&lt;1,分岐管理シート!AK242&gt;13),"error",""))</f>
        <v/>
      </c>
      <c r="BS242" s="510" t="str">
        <f>IF(F242="","",IF(VLOOKUP(AJ242,―!$AD$2:$AE$14,2,FALSE)&lt;=VLOOKUP(AK242,―!$AD$2:$AE$14,2,FALSE),"","error"))</f>
        <v/>
      </c>
      <c r="BT242" s="516"/>
      <c r="BU242" s="516"/>
      <c r="BV242" s="516"/>
      <c r="BW242" s="510" t="str">
        <f t="shared" si="71"/>
        <v/>
      </c>
      <c r="BX242" s="510" t="str">
        <f t="shared" si="72"/>
        <v/>
      </c>
      <c r="BY242" s="510" t="str">
        <f t="shared" si="73"/>
        <v/>
      </c>
      <c r="BZ242" s="516" t="str">
        <f t="shared" si="74"/>
        <v/>
      </c>
      <c r="CA242" s="510" t="str">
        <f>分岐管理シート!BB242</f>
        <v/>
      </c>
      <c r="CB242" s="511" t="str">
        <f t="shared" si="79"/>
        <v/>
      </c>
      <c r="CC242" s="517" t="str">
        <f t="shared" si="55"/>
        <v/>
      </c>
    </row>
    <row r="243" spans="1:81">
      <c r="A243" s="7"/>
      <c r="B243" s="16"/>
      <c r="C243" s="46">
        <v>162</v>
      </c>
      <c r="D243" s="64"/>
      <c r="E243" s="64"/>
      <c r="F243" s="64"/>
      <c r="G243" s="93"/>
      <c r="H243" s="93"/>
      <c r="I243" s="115"/>
      <c r="J243" s="115"/>
      <c r="K243" s="115"/>
      <c r="L243" s="115"/>
      <c r="M243" s="147"/>
      <c r="N243" s="161">
        <f t="shared" si="56"/>
        <v>0</v>
      </c>
      <c r="O243" s="167">
        <f t="shared" si="57"/>
        <v>0</v>
      </c>
      <c r="P243" s="181"/>
      <c r="Q243" s="194"/>
      <c r="R243" s="194"/>
      <c r="S243" s="194"/>
      <c r="T243" s="194"/>
      <c r="U243" s="194"/>
      <c r="V243" s="194"/>
      <c r="W243" s="194"/>
      <c r="X243" s="194"/>
      <c r="Y243" s="194"/>
      <c r="Z243" s="194"/>
      <c r="AA243" s="194"/>
      <c r="AB243" s="194"/>
      <c r="AC243" s="194"/>
      <c r="AD243" s="194"/>
      <c r="AE243" s="194"/>
      <c r="AF243" s="147"/>
      <c r="AG243" s="115"/>
      <c r="AH243" s="115"/>
      <c r="AI243" s="93"/>
      <c r="AJ243" s="93"/>
      <c r="AK243" s="307"/>
      <c r="AL243" s="325"/>
      <c r="AM243" s="325"/>
      <c r="AN243" s="147"/>
      <c r="AO243" s="350"/>
      <c r="AP243" s="359"/>
      <c r="AQ243" s="379"/>
      <c r="AR243" s="405"/>
      <c r="AS243" s="405"/>
      <c r="AT243" s="430" t="str">
        <f t="shared" si="58"/>
        <v/>
      </c>
      <c r="AU243" s="437" t="str">
        <f t="shared" si="59"/>
        <v/>
      </c>
      <c r="AV243" s="443" t="str">
        <f t="shared" si="60"/>
        <v/>
      </c>
      <c r="AW243" s="450" t="str">
        <f t="shared" si="54"/>
        <v/>
      </c>
      <c r="AX243" s="450" t="str">
        <f t="shared" si="61"/>
        <v/>
      </c>
      <c r="AY243" s="457" t="str">
        <f t="shared" si="62"/>
        <v/>
      </c>
      <c r="AZ243" s="464" t="str">
        <f t="shared" si="63"/>
        <v/>
      </c>
      <c r="BA243" s="47" t="str">
        <f t="shared" si="64"/>
        <v/>
      </c>
      <c r="BB243" s="47" t="str">
        <f t="shared" si="65"/>
        <v/>
      </c>
      <c r="BC243" s="47" t="str">
        <f t="shared" si="66"/>
        <v/>
      </c>
      <c r="BD243" s="47" t="str">
        <f t="shared" si="75"/>
        <v/>
      </c>
      <c r="BE243" s="486"/>
      <c r="BF243" s="492"/>
      <c r="BG243" s="464" t="str">
        <f t="shared" si="67"/>
        <v/>
      </c>
      <c r="BH243" s="464" t="str">
        <f t="shared" si="76"/>
        <v/>
      </c>
      <c r="BI243" s="464" t="str">
        <f t="shared" si="68"/>
        <v/>
      </c>
      <c r="BJ243" s="492"/>
      <c r="BK243" s="492"/>
      <c r="BL243" s="492"/>
      <c r="BM243" s="492"/>
      <c r="BN243" s="464" t="str">
        <f t="shared" si="69"/>
        <v/>
      </c>
      <c r="BO243" s="464" t="str">
        <f t="shared" si="70"/>
        <v/>
      </c>
      <c r="BP243" s="504" t="str">
        <f t="shared" si="77"/>
        <v/>
      </c>
      <c r="BQ243" s="510" t="str">
        <f t="shared" si="78"/>
        <v/>
      </c>
      <c r="BR243" s="510" t="str">
        <f>IF(F243="","",IF(OR(分岐管理シート!AK243&lt;1,分岐管理シート!AK243&gt;13),"error",""))</f>
        <v/>
      </c>
      <c r="BS243" s="510" t="str">
        <f>IF(F243="","",IF(VLOOKUP(AJ243,―!$AD$2:$AE$14,2,FALSE)&lt;=VLOOKUP(AK243,―!$AD$2:$AE$14,2,FALSE),"","error"))</f>
        <v/>
      </c>
      <c r="BT243" s="516"/>
      <c r="BU243" s="516"/>
      <c r="BV243" s="516"/>
      <c r="BW243" s="510" t="str">
        <f t="shared" si="71"/>
        <v/>
      </c>
      <c r="BX243" s="510" t="str">
        <f t="shared" si="72"/>
        <v/>
      </c>
      <c r="BY243" s="510" t="str">
        <f t="shared" si="73"/>
        <v/>
      </c>
      <c r="BZ243" s="516" t="str">
        <f t="shared" si="74"/>
        <v/>
      </c>
      <c r="CA243" s="510" t="str">
        <f>分岐管理シート!BB243</f>
        <v/>
      </c>
      <c r="CB243" s="511" t="str">
        <f t="shared" si="79"/>
        <v/>
      </c>
      <c r="CC243" s="517" t="str">
        <f t="shared" si="55"/>
        <v/>
      </c>
    </row>
    <row r="244" spans="1:81">
      <c r="A244" s="7"/>
      <c r="B244" s="16"/>
      <c r="C244" s="47">
        <v>163</v>
      </c>
      <c r="D244" s="64"/>
      <c r="E244" s="64"/>
      <c r="F244" s="64"/>
      <c r="G244" s="93"/>
      <c r="H244" s="93"/>
      <c r="I244" s="115"/>
      <c r="J244" s="115"/>
      <c r="K244" s="115"/>
      <c r="L244" s="115"/>
      <c r="M244" s="147"/>
      <c r="N244" s="161">
        <f t="shared" si="56"/>
        <v>0</v>
      </c>
      <c r="O244" s="167">
        <f t="shared" si="57"/>
        <v>0</v>
      </c>
      <c r="P244" s="181"/>
      <c r="Q244" s="194"/>
      <c r="R244" s="194"/>
      <c r="S244" s="194"/>
      <c r="T244" s="194"/>
      <c r="U244" s="194"/>
      <c r="V244" s="194"/>
      <c r="W244" s="194"/>
      <c r="X244" s="194"/>
      <c r="Y244" s="194"/>
      <c r="Z244" s="194"/>
      <c r="AA244" s="194"/>
      <c r="AB244" s="194"/>
      <c r="AC244" s="194"/>
      <c r="AD244" s="194"/>
      <c r="AE244" s="194"/>
      <c r="AF244" s="147"/>
      <c r="AG244" s="115"/>
      <c r="AH244" s="115"/>
      <c r="AI244" s="93"/>
      <c r="AJ244" s="93"/>
      <c r="AK244" s="307"/>
      <c r="AL244" s="325"/>
      <c r="AM244" s="325"/>
      <c r="AN244" s="147"/>
      <c r="AO244" s="350"/>
      <c r="AP244" s="359"/>
      <c r="AQ244" s="379"/>
      <c r="AR244" s="405"/>
      <c r="AS244" s="405"/>
      <c r="AT244" s="430" t="str">
        <f t="shared" si="58"/>
        <v/>
      </c>
      <c r="AU244" s="437" t="str">
        <f t="shared" si="59"/>
        <v/>
      </c>
      <c r="AV244" s="443" t="str">
        <f t="shared" si="60"/>
        <v/>
      </c>
      <c r="AW244" s="450" t="str">
        <f t="shared" si="54"/>
        <v/>
      </c>
      <c r="AX244" s="450" t="str">
        <f t="shared" si="61"/>
        <v/>
      </c>
      <c r="AY244" s="457" t="str">
        <f t="shared" si="62"/>
        <v/>
      </c>
      <c r="AZ244" s="464" t="str">
        <f t="shared" si="63"/>
        <v/>
      </c>
      <c r="BA244" s="47" t="str">
        <f t="shared" si="64"/>
        <v/>
      </c>
      <c r="BB244" s="47" t="str">
        <f t="shared" si="65"/>
        <v/>
      </c>
      <c r="BC244" s="47" t="str">
        <f t="shared" si="66"/>
        <v/>
      </c>
      <c r="BD244" s="47" t="str">
        <f t="shared" si="75"/>
        <v/>
      </c>
      <c r="BE244" s="486"/>
      <c r="BF244" s="492"/>
      <c r="BG244" s="464" t="str">
        <f t="shared" si="67"/>
        <v/>
      </c>
      <c r="BH244" s="464" t="str">
        <f t="shared" si="76"/>
        <v/>
      </c>
      <c r="BI244" s="464" t="str">
        <f t="shared" si="68"/>
        <v/>
      </c>
      <c r="BJ244" s="492"/>
      <c r="BK244" s="492"/>
      <c r="BL244" s="492"/>
      <c r="BM244" s="492"/>
      <c r="BN244" s="464" t="str">
        <f t="shared" si="69"/>
        <v/>
      </c>
      <c r="BO244" s="464" t="str">
        <f t="shared" si="70"/>
        <v/>
      </c>
      <c r="BP244" s="504" t="str">
        <f t="shared" si="77"/>
        <v/>
      </c>
      <c r="BQ244" s="510" t="str">
        <f t="shared" si="78"/>
        <v/>
      </c>
      <c r="BR244" s="510" t="str">
        <f>IF(F244="","",IF(OR(分岐管理シート!AK244&lt;1,分岐管理シート!AK244&gt;13),"error",""))</f>
        <v/>
      </c>
      <c r="BS244" s="510" t="str">
        <f>IF(F244="","",IF(VLOOKUP(AJ244,―!$AD$2:$AE$14,2,FALSE)&lt;=VLOOKUP(AK244,―!$AD$2:$AE$14,2,FALSE),"","error"))</f>
        <v/>
      </c>
      <c r="BT244" s="516"/>
      <c r="BU244" s="516"/>
      <c r="BV244" s="516"/>
      <c r="BW244" s="510" t="str">
        <f t="shared" si="71"/>
        <v/>
      </c>
      <c r="BX244" s="510" t="str">
        <f t="shared" si="72"/>
        <v/>
      </c>
      <c r="BY244" s="510" t="str">
        <f t="shared" si="73"/>
        <v/>
      </c>
      <c r="BZ244" s="516" t="str">
        <f t="shared" si="74"/>
        <v/>
      </c>
      <c r="CA244" s="510" t="str">
        <f>分岐管理シート!BB244</f>
        <v/>
      </c>
      <c r="CB244" s="511" t="str">
        <f t="shared" si="79"/>
        <v/>
      </c>
      <c r="CC244" s="517" t="str">
        <f t="shared" si="55"/>
        <v/>
      </c>
    </row>
    <row r="245" spans="1:81">
      <c r="A245" s="7"/>
      <c r="B245" s="16"/>
      <c r="C245" s="47">
        <v>164</v>
      </c>
      <c r="D245" s="64"/>
      <c r="E245" s="64"/>
      <c r="F245" s="64"/>
      <c r="G245" s="93"/>
      <c r="H245" s="93"/>
      <c r="I245" s="115"/>
      <c r="J245" s="115"/>
      <c r="K245" s="115"/>
      <c r="L245" s="115"/>
      <c r="M245" s="147"/>
      <c r="N245" s="161">
        <f t="shared" si="56"/>
        <v>0</v>
      </c>
      <c r="O245" s="167">
        <f t="shared" si="57"/>
        <v>0</v>
      </c>
      <c r="P245" s="181"/>
      <c r="Q245" s="194"/>
      <c r="R245" s="194"/>
      <c r="S245" s="194"/>
      <c r="T245" s="194"/>
      <c r="U245" s="194"/>
      <c r="V245" s="194"/>
      <c r="W245" s="194"/>
      <c r="X245" s="194"/>
      <c r="Y245" s="194"/>
      <c r="Z245" s="194"/>
      <c r="AA245" s="194"/>
      <c r="AB245" s="194"/>
      <c r="AC245" s="194"/>
      <c r="AD245" s="194"/>
      <c r="AE245" s="194"/>
      <c r="AF245" s="147"/>
      <c r="AG245" s="115"/>
      <c r="AH245" s="115"/>
      <c r="AI245" s="93"/>
      <c r="AJ245" s="93"/>
      <c r="AK245" s="307"/>
      <c r="AL245" s="325"/>
      <c r="AM245" s="325"/>
      <c r="AN245" s="147"/>
      <c r="AO245" s="350"/>
      <c r="AP245" s="359"/>
      <c r="AQ245" s="379"/>
      <c r="AR245" s="405"/>
      <c r="AS245" s="405"/>
      <c r="AT245" s="430" t="str">
        <f t="shared" si="58"/>
        <v/>
      </c>
      <c r="AU245" s="437" t="str">
        <f t="shared" si="59"/>
        <v/>
      </c>
      <c r="AV245" s="443" t="str">
        <f t="shared" si="60"/>
        <v/>
      </c>
      <c r="AW245" s="450" t="str">
        <f t="shared" si="54"/>
        <v/>
      </c>
      <c r="AX245" s="450" t="str">
        <f t="shared" si="61"/>
        <v/>
      </c>
      <c r="AY245" s="457" t="str">
        <f t="shared" si="62"/>
        <v/>
      </c>
      <c r="AZ245" s="464" t="str">
        <f t="shared" si="63"/>
        <v/>
      </c>
      <c r="BA245" s="47" t="str">
        <f t="shared" si="64"/>
        <v/>
      </c>
      <c r="BB245" s="47" t="str">
        <f t="shared" si="65"/>
        <v/>
      </c>
      <c r="BC245" s="47" t="str">
        <f t="shared" si="66"/>
        <v/>
      </c>
      <c r="BD245" s="47" t="str">
        <f t="shared" si="75"/>
        <v/>
      </c>
      <c r="BE245" s="486"/>
      <c r="BF245" s="492"/>
      <c r="BG245" s="464" t="str">
        <f t="shared" si="67"/>
        <v/>
      </c>
      <c r="BH245" s="464" t="str">
        <f t="shared" si="76"/>
        <v/>
      </c>
      <c r="BI245" s="464" t="str">
        <f t="shared" si="68"/>
        <v/>
      </c>
      <c r="BJ245" s="492"/>
      <c r="BK245" s="492"/>
      <c r="BL245" s="492"/>
      <c r="BM245" s="492"/>
      <c r="BN245" s="464" t="str">
        <f t="shared" si="69"/>
        <v/>
      </c>
      <c r="BO245" s="464" t="str">
        <f t="shared" si="70"/>
        <v/>
      </c>
      <c r="BP245" s="504" t="str">
        <f t="shared" si="77"/>
        <v/>
      </c>
      <c r="BQ245" s="510" t="str">
        <f t="shared" si="78"/>
        <v/>
      </c>
      <c r="BR245" s="510" t="str">
        <f>IF(F245="","",IF(OR(分岐管理シート!AK245&lt;1,分岐管理シート!AK245&gt;13),"error",""))</f>
        <v/>
      </c>
      <c r="BS245" s="510" t="str">
        <f>IF(F245="","",IF(VLOOKUP(AJ245,―!$AD$2:$AE$14,2,FALSE)&lt;=VLOOKUP(AK245,―!$AD$2:$AE$14,2,FALSE),"","error"))</f>
        <v/>
      </c>
      <c r="BT245" s="516"/>
      <c r="BU245" s="516"/>
      <c r="BV245" s="516"/>
      <c r="BW245" s="510" t="str">
        <f t="shared" si="71"/>
        <v/>
      </c>
      <c r="BX245" s="510" t="str">
        <f t="shared" si="72"/>
        <v/>
      </c>
      <c r="BY245" s="510" t="str">
        <f t="shared" si="73"/>
        <v/>
      </c>
      <c r="BZ245" s="516" t="str">
        <f t="shared" si="74"/>
        <v/>
      </c>
      <c r="CA245" s="510" t="str">
        <f>分岐管理シート!BB245</f>
        <v/>
      </c>
      <c r="CB245" s="511" t="str">
        <f t="shared" si="79"/>
        <v/>
      </c>
      <c r="CC245" s="517" t="str">
        <f t="shared" si="55"/>
        <v/>
      </c>
    </row>
    <row r="246" spans="1:81">
      <c r="A246" s="7"/>
      <c r="B246" s="16"/>
      <c r="C246" s="46">
        <v>165</v>
      </c>
      <c r="D246" s="64"/>
      <c r="E246" s="64"/>
      <c r="F246" s="64"/>
      <c r="G246" s="93"/>
      <c r="H246" s="93"/>
      <c r="I246" s="115"/>
      <c r="J246" s="115"/>
      <c r="K246" s="115"/>
      <c r="L246" s="115"/>
      <c r="M246" s="147"/>
      <c r="N246" s="161">
        <f t="shared" si="56"/>
        <v>0</v>
      </c>
      <c r="O246" s="167">
        <f t="shared" si="57"/>
        <v>0</v>
      </c>
      <c r="P246" s="181"/>
      <c r="Q246" s="194"/>
      <c r="R246" s="194"/>
      <c r="S246" s="194"/>
      <c r="T246" s="194"/>
      <c r="U246" s="194"/>
      <c r="V246" s="194"/>
      <c r="W246" s="194"/>
      <c r="X246" s="194"/>
      <c r="Y246" s="194"/>
      <c r="Z246" s="194"/>
      <c r="AA246" s="194"/>
      <c r="AB246" s="194"/>
      <c r="AC246" s="194"/>
      <c r="AD246" s="194"/>
      <c r="AE246" s="194"/>
      <c r="AF246" s="147"/>
      <c r="AG246" s="115"/>
      <c r="AH246" s="115"/>
      <c r="AI246" s="93"/>
      <c r="AJ246" s="93"/>
      <c r="AK246" s="307"/>
      <c r="AL246" s="325"/>
      <c r="AM246" s="325"/>
      <c r="AN246" s="147"/>
      <c r="AO246" s="350"/>
      <c r="AP246" s="359"/>
      <c r="AQ246" s="379"/>
      <c r="AR246" s="405"/>
      <c r="AS246" s="405"/>
      <c r="AT246" s="430" t="str">
        <f t="shared" si="58"/>
        <v/>
      </c>
      <c r="AU246" s="437" t="str">
        <f t="shared" si="59"/>
        <v/>
      </c>
      <c r="AV246" s="443" t="str">
        <f t="shared" si="60"/>
        <v/>
      </c>
      <c r="AW246" s="450" t="str">
        <f t="shared" si="54"/>
        <v/>
      </c>
      <c r="AX246" s="450" t="str">
        <f t="shared" si="61"/>
        <v/>
      </c>
      <c r="AY246" s="457" t="str">
        <f t="shared" si="62"/>
        <v/>
      </c>
      <c r="AZ246" s="464" t="str">
        <f t="shared" si="63"/>
        <v/>
      </c>
      <c r="BA246" s="47" t="str">
        <f t="shared" si="64"/>
        <v/>
      </c>
      <c r="BB246" s="47" t="str">
        <f t="shared" si="65"/>
        <v/>
      </c>
      <c r="BC246" s="47" t="str">
        <f t="shared" si="66"/>
        <v/>
      </c>
      <c r="BD246" s="47" t="str">
        <f t="shared" si="75"/>
        <v/>
      </c>
      <c r="BE246" s="486"/>
      <c r="BF246" s="492"/>
      <c r="BG246" s="464" t="str">
        <f t="shared" si="67"/>
        <v/>
      </c>
      <c r="BH246" s="464" t="str">
        <f t="shared" si="76"/>
        <v/>
      </c>
      <c r="BI246" s="464" t="str">
        <f t="shared" si="68"/>
        <v/>
      </c>
      <c r="BJ246" s="492"/>
      <c r="BK246" s="492"/>
      <c r="BL246" s="492"/>
      <c r="BM246" s="492"/>
      <c r="BN246" s="464" t="str">
        <f t="shared" si="69"/>
        <v/>
      </c>
      <c r="BO246" s="464" t="str">
        <f t="shared" si="70"/>
        <v/>
      </c>
      <c r="BP246" s="504" t="str">
        <f t="shared" si="77"/>
        <v/>
      </c>
      <c r="BQ246" s="510" t="str">
        <f t="shared" si="78"/>
        <v/>
      </c>
      <c r="BR246" s="510" t="str">
        <f>IF(F246="","",IF(OR(分岐管理シート!AK246&lt;1,分岐管理シート!AK246&gt;13),"error",""))</f>
        <v/>
      </c>
      <c r="BS246" s="510" t="str">
        <f>IF(F246="","",IF(VLOOKUP(AJ246,―!$AD$2:$AE$14,2,FALSE)&lt;=VLOOKUP(AK246,―!$AD$2:$AE$14,2,FALSE),"","error"))</f>
        <v/>
      </c>
      <c r="BT246" s="516"/>
      <c r="BU246" s="516"/>
      <c r="BV246" s="516"/>
      <c r="BW246" s="510" t="str">
        <f t="shared" si="71"/>
        <v/>
      </c>
      <c r="BX246" s="510" t="str">
        <f t="shared" si="72"/>
        <v/>
      </c>
      <c r="BY246" s="510" t="str">
        <f t="shared" si="73"/>
        <v/>
      </c>
      <c r="BZ246" s="516" t="str">
        <f t="shared" si="74"/>
        <v/>
      </c>
      <c r="CA246" s="510" t="str">
        <f>分岐管理シート!BB246</f>
        <v/>
      </c>
      <c r="CB246" s="511" t="str">
        <f t="shared" si="79"/>
        <v/>
      </c>
      <c r="CC246" s="517" t="str">
        <f t="shared" si="55"/>
        <v/>
      </c>
    </row>
    <row r="247" spans="1:81">
      <c r="A247" s="7"/>
      <c r="B247" s="16"/>
      <c r="C247" s="47">
        <v>166</v>
      </c>
      <c r="D247" s="64"/>
      <c r="E247" s="64"/>
      <c r="F247" s="64"/>
      <c r="G247" s="93"/>
      <c r="H247" s="93"/>
      <c r="I247" s="115"/>
      <c r="J247" s="115"/>
      <c r="K247" s="115"/>
      <c r="L247" s="115"/>
      <c r="M247" s="147"/>
      <c r="N247" s="161">
        <f t="shared" si="56"/>
        <v>0</v>
      </c>
      <c r="O247" s="167">
        <f t="shared" si="57"/>
        <v>0</v>
      </c>
      <c r="P247" s="181"/>
      <c r="Q247" s="194"/>
      <c r="R247" s="194"/>
      <c r="S247" s="194"/>
      <c r="T247" s="194"/>
      <c r="U247" s="194"/>
      <c r="V247" s="194"/>
      <c r="W247" s="194"/>
      <c r="X247" s="194"/>
      <c r="Y247" s="194"/>
      <c r="Z247" s="194"/>
      <c r="AA247" s="194"/>
      <c r="AB247" s="194"/>
      <c r="AC247" s="194"/>
      <c r="AD247" s="194"/>
      <c r="AE247" s="194"/>
      <c r="AF247" s="147"/>
      <c r="AG247" s="115"/>
      <c r="AH247" s="115"/>
      <c r="AI247" s="93"/>
      <c r="AJ247" s="93"/>
      <c r="AK247" s="307"/>
      <c r="AL247" s="325"/>
      <c r="AM247" s="325"/>
      <c r="AN247" s="147"/>
      <c r="AO247" s="350"/>
      <c r="AP247" s="359"/>
      <c r="AQ247" s="379"/>
      <c r="AR247" s="405"/>
      <c r="AS247" s="405"/>
      <c r="AT247" s="430" t="str">
        <f t="shared" si="58"/>
        <v/>
      </c>
      <c r="AU247" s="437" t="str">
        <f t="shared" si="59"/>
        <v/>
      </c>
      <c r="AV247" s="443" t="str">
        <f t="shared" si="60"/>
        <v/>
      </c>
      <c r="AW247" s="450" t="str">
        <f t="shared" si="54"/>
        <v/>
      </c>
      <c r="AX247" s="450" t="str">
        <f t="shared" si="61"/>
        <v/>
      </c>
      <c r="AY247" s="457" t="str">
        <f t="shared" si="62"/>
        <v/>
      </c>
      <c r="AZ247" s="464" t="str">
        <f t="shared" si="63"/>
        <v/>
      </c>
      <c r="BA247" s="47" t="str">
        <f t="shared" si="64"/>
        <v/>
      </c>
      <c r="BB247" s="47" t="str">
        <f t="shared" si="65"/>
        <v/>
      </c>
      <c r="BC247" s="47" t="str">
        <f t="shared" si="66"/>
        <v/>
      </c>
      <c r="BD247" s="47" t="str">
        <f t="shared" si="75"/>
        <v/>
      </c>
      <c r="BE247" s="486"/>
      <c r="BF247" s="492"/>
      <c r="BG247" s="464" t="str">
        <f t="shared" si="67"/>
        <v/>
      </c>
      <c r="BH247" s="464" t="str">
        <f t="shared" si="76"/>
        <v/>
      </c>
      <c r="BI247" s="464" t="str">
        <f t="shared" si="68"/>
        <v/>
      </c>
      <c r="BJ247" s="492"/>
      <c r="BK247" s="492"/>
      <c r="BL247" s="492"/>
      <c r="BM247" s="492"/>
      <c r="BN247" s="464" t="str">
        <f t="shared" si="69"/>
        <v/>
      </c>
      <c r="BO247" s="464" t="str">
        <f t="shared" si="70"/>
        <v/>
      </c>
      <c r="BP247" s="504" t="str">
        <f t="shared" si="77"/>
        <v/>
      </c>
      <c r="BQ247" s="510" t="str">
        <f t="shared" si="78"/>
        <v/>
      </c>
      <c r="BR247" s="510" t="str">
        <f>IF(F247="","",IF(OR(分岐管理シート!AK247&lt;1,分岐管理シート!AK247&gt;13),"error",""))</f>
        <v/>
      </c>
      <c r="BS247" s="510" t="str">
        <f>IF(F247="","",IF(VLOOKUP(AJ247,―!$AD$2:$AE$14,2,FALSE)&lt;=VLOOKUP(AK247,―!$AD$2:$AE$14,2,FALSE),"","error"))</f>
        <v/>
      </c>
      <c r="BT247" s="516"/>
      <c r="BU247" s="516"/>
      <c r="BV247" s="516"/>
      <c r="BW247" s="510" t="str">
        <f t="shared" si="71"/>
        <v/>
      </c>
      <c r="BX247" s="510" t="str">
        <f t="shared" si="72"/>
        <v/>
      </c>
      <c r="BY247" s="510" t="str">
        <f t="shared" si="73"/>
        <v/>
      </c>
      <c r="BZ247" s="516" t="str">
        <f t="shared" si="74"/>
        <v/>
      </c>
      <c r="CA247" s="510" t="str">
        <f>分岐管理シート!BB247</f>
        <v/>
      </c>
      <c r="CB247" s="511" t="str">
        <f t="shared" si="79"/>
        <v/>
      </c>
      <c r="CC247" s="517" t="str">
        <f t="shared" si="55"/>
        <v/>
      </c>
    </row>
    <row r="248" spans="1:81">
      <c r="A248" s="7"/>
      <c r="B248" s="16"/>
      <c r="C248" s="47">
        <v>167</v>
      </c>
      <c r="D248" s="64"/>
      <c r="E248" s="64"/>
      <c r="F248" s="64"/>
      <c r="G248" s="93"/>
      <c r="H248" s="93"/>
      <c r="I248" s="115"/>
      <c r="J248" s="115"/>
      <c r="K248" s="115"/>
      <c r="L248" s="115"/>
      <c r="M248" s="147"/>
      <c r="N248" s="161">
        <f t="shared" si="56"/>
        <v>0</v>
      </c>
      <c r="O248" s="167">
        <f t="shared" si="57"/>
        <v>0</v>
      </c>
      <c r="P248" s="181"/>
      <c r="Q248" s="194"/>
      <c r="R248" s="194"/>
      <c r="S248" s="194"/>
      <c r="T248" s="194"/>
      <c r="U248" s="194"/>
      <c r="V248" s="194"/>
      <c r="W248" s="194"/>
      <c r="X248" s="194"/>
      <c r="Y248" s="194"/>
      <c r="Z248" s="194"/>
      <c r="AA248" s="194"/>
      <c r="AB248" s="194"/>
      <c r="AC248" s="194"/>
      <c r="AD248" s="194"/>
      <c r="AE248" s="194"/>
      <c r="AF248" s="147"/>
      <c r="AG248" s="115"/>
      <c r="AH248" s="115"/>
      <c r="AI248" s="93"/>
      <c r="AJ248" s="93"/>
      <c r="AK248" s="307"/>
      <c r="AL248" s="325"/>
      <c r="AM248" s="325"/>
      <c r="AN248" s="147"/>
      <c r="AO248" s="350"/>
      <c r="AP248" s="359"/>
      <c r="AQ248" s="379"/>
      <c r="AR248" s="405"/>
      <c r="AS248" s="405"/>
      <c r="AT248" s="430" t="str">
        <f t="shared" si="58"/>
        <v/>
      </c>
      <c r="AU248" s="437" t="str">
        <f t="shared" si="59"/>
        <v/>
      </c>
      <c r="AV248" s="443" t="str">
        <f t="shared" si="60"/>
        <v/>
      </c>
      <c r="AW248" s="450" t="str">
        <f t="shared" si="54"/>
        <v/>
      </c>
      <c r="AX248" s="450" t="str">
        <f t="shared" si="61"/>
        <v/>
      </c>
      <c r="AY248" s="457" t="str">
        <f t="shared" si="62"/>
        <v/>
      </c>
      <c r="AZ248" s="464" t="str">
        <f t="shared" si="63"/>
        <v/>
      </c>
      <c r="BA248" s="47" t="str">
        <f t="shared" si="64"/>
        <v/>
      </c>
      <c r="BB248" s="47" t="str">
        <f t="shared" si="65"/>
        <v/>
      </c>
      <c r="BC248" s="47" t="str">
        <f t="shared" si="66"/>
        <v/>
      </c>
      <c r="BD248" s="47" t="str">
        <f t="shared" si="75"/>
        <v/>
      </c>
      <c r="BE248" s="486"/>
      <c r="BF248" s="492"/>
      <c r="BG248" s="464" t="str">
        <f t="shared" si="67"/>
        <v/>
      </c>
      <c r="BH248" s="464" t="str">
        <f t="shared" si="76"/>
        <v/>
      </c>
      <c r="BI248" s="464" t="str">
        <f t="shared" si="68"/>
        <v/>
      </c>
      <c r="BJ248" s="492"/>
      <c r="BK248" s="492"/>
      <c r="BL248" s="492"/>
      <c r="BM248" s="492"/>
      <c r="BN248" s="464" t="str">
        <f t="shared" si="69"/>
        <v/>
      </c>
      <c r="BO248" s="464" t="str">
        <f t="shared" si="70"/>
        <v/>
      </c>
      <c r="BP248" s="504" t="str">
        <f t="shared" si="77"/>
        <v/>
      </c>
      <c r="BQ248" s="510" t="str">
        <f t="shared" si="78"/>
        <v/>
      </c>
      <c r="BR248" s="510" t="str">
        <f>IF(F248="","",IF(OR(分岐管理シート!AK248&lt;1,分岐管理シート!AK248&gt;13),"error",""))</f>
        <v/>
      </c>
      <c r="BS248" s="510" t="str">
        <f>IF(F248="","",IF(VLOOKUP(AJ248,―!$AD$2:$AE$14,2,FALSE)&lt;=VLOOKUP(AK248,―!$AD$2:$AE$14,2,FALSE),"","error"))</f>
        <v/>
      </c>
      <c r="BT248" s="516"/>
      <c r="BU248" s="516"/>
      <c r="BV248" s="516"/>
      <c r="BW248" s="510" t="str">
        <f t="shared" si="71"/>
        <v/>
      </c>
      <c r="BX248" s="510" t="str">
        <f t="shared" si="72"/>
        <v/>
      </c>
      <c r="BY248" s="510" t="str">
        <f t="shared" si="73"/>
        <v/>
      </c>
      <c r="BZ248" s="516" t="str">
        <f t="shared" si="74"/>
        <v/>
      </c>
      <c r="CA248" s="510" t="str">
        <f>分岐管理シート!BB248</f>
        <v/>
      </c>
      <c r="CB248" s="511" t="str">
        <f t="shared" si="79"/>
        <v/>
      </c>
      <c r="CC248" s="517" t="str">
        <f t="shared" si="55"/>
        <v/>
      </c>
    </row>
    <row r="249" spans="1:81">
      <c r="A249" s="7"/>
      <c r="B249" s="16"/>
      <c r="C249" s="46">
        <v>168</v>
      </c>
      <c r="D249" s="64"/>
      <c r="E249" s="64"/>
      <c r="F249" s="64"/>
      <c r="G249" s="93"/>
      <c r="H249" s="93"/>
      <c r="I249" s="115"/>
      <c r="J249" s="115"/>
      <c r="K249" s="115"/>
      <c r="L249" s="115"/>
      <c r="M249" s="147"/>
      <c r="N249" s="161">
        <f t="shared" si="56"/>
        <v>0</v>
      </c>
      <c r="O249" s="167">
        <f t="shared" si="57"/>
        <v>0</v>
      </c>
      <c r="P249" s="181"/>
      <c r="Q249" s="194"/>
      <c r="R249" s="194"/>
      <c r="S249" s="194"/>
      <c r="T249" s="194"/>
      <c r="U249" s="194"/>
      <c r="V249" s="194"/>
      <c r="W249" s="194"/>
      <c r="X249" s="194"/>
      <c r="Y249" s="194"/>
      <c r="Z249" s="194"/>
      <c r="AA249" s="194"/>
      <c r="AB249" s="194"/>
      <c r="AC249" s="194"/>
      <c r="AD249" s="194"/>
      <c r="AE249" s="194"/>
      <c r="AF249" s="147"/>
      <c r="AG249" s="115"/>
      <c r="AH249" s="115"/>
      <c r="AI249" s="93"/>
      <c r="AJ249" s="93"/>
      <c r="AK249" s="307"/>
      <c r="AL249" s="325"/>
      <c r="AM249" s="325"/>
      <c r="AN249" s="147"/>
      <c r="AO249" s="350"/>
      <c r="AP249" s="359"/>
      <c r="AQ249" s="379"/>
      <c r="AR249" s="405"/>
      <c r="AS249" s="405"/>
      <c r="AT249" s="430" t="str">
        <f t="shared" si="58"/>
        <v/>
      </c>
      <c r="AU249" s="437" t="str">
        <f t="shared" si="59"/>
        <v/>
      </c>
      <c r="AV249" s="443" t="str">
        <f t="shared" si="60"/>
        <v/>
      </c>
      <c r="AW249" s="450" t="str">
        <f t="shared" si="54"/>
        <v/>
      </c>
      <c r="AX249" s="450" t="str">
        <f t="shared" si="61"/>
        <v/>
      </c>
      <c r="AY249" s="457" t="str">
        <f t="shared" si="62"/>
        <v/>
      </c>
      <c r="AZ249" s="464" t="str">
        <f t="shared" si="63"/>
        <v/>
      </c>
      <c r="BA249" s="47" t="str">
        <f t="shared" si="64"/>
        <v/>
      </c>
      <c r="BB249" s="47" t="str">
        <f t="shared" si="65"/>
        <v/>
      </c>
      <c r="BC249" s="47" t="str">
        <f t="shared" si="66"/>
        <v/>
      </c>
      <c r="BD249" s="47" t="str">
        <f t="shared" si="75"/>
        <v/>
      </c>
      <c r="BE249" s="486"/>
      <c r="BF249" s="492"/>
      <c r="BG249" s="464" t="str">
        <f t="shared" si="67"/>
        <v/>
      </c>
      <c r="BH249" s="464" t="str">
        <f t="shared" si="76"/>
        <v/>
      </c>
      <c r="BI249" s="464" t="str">
        <f t="shared" si="68"/>
        <v/>
      </c>
      <c r="BJ249" s="492"/>
      <c r="BK249" s="492"/>
      <c r="BL249" s="492"/>
      <c r="BM249" s="492"/>
      <c r="BN249" s="464" t="str">
        <f t="shared" si="69"/>
        <v/>
      </c>
      <c r="BO249" s="464" t="str">
        <f t="shared" si="70"/>
        <v/>
      </c>
      <c r="BP249" s="504" t="str">
        <f t="shared" si="77"/>
        <v/>
      </c>
      <c r="BQ249" s="510" t="str">
        <f t="shared" si="78"/>
        <v/>
      </c>
      <c r="BR249" s="510" t="str">
        <f>IF(F249="","",IF(OR(分岐管理シート!AK249&lt;1,分岐管理シート!AK249&gt;13),"error",""))</f>
        <v/>
      </c>
      <c r="BS249" s="510" t="str">
        <f>IF(F249="","",IF(VLOOKUP(AJ249,―!$AD$2:$AE$14,2,FALSE)&lt;=VLOOKUP(AK249,―!$AD$2:$AE$14,2,FALSE),"","error"))</f>
        <v/>
      </c>
      <c r="BT249" s="516"/>
      <c r="BU249" s="516"/>
      <c r="BV249" s="516"/>
      <c r="BW249" s="510" t="str">
        <f t="shared" si="71"/>
        <v/>
      </c>
      <c r="BX249" s="510" t="str">
        <f t="shared" si="72"/>
        <v/>
      </c>
      <c r="BY249" s="510" t="str">
        <f t="shared" si="73"/>
        <v/>
      </c>
      <c r="BZ249" s="516" t="str">
        <f t="shared" si="74"/>
        <v/>
      </c>
      <c r="CA249" s="510" t="str">
        <f>分岐管理シート!BB249</f>
        <v/>
      </c>
      <c r="CB249" s="511" t="str">
        <f t="shared" si="79"/>
        <v/>
      </c>
      <c r="CC249" s="517" t="str">
        <f t="shared" si="55"/>
        <v/>
      </c>
    </row>
    <row r="250" spans="1:81">
      <c r="A250" s="7"/>
      <c r="B250" s="16"/>
      <c r="C250" s="47">
        <v>169</v>
      </c>
      <c r="D250" s="64"/>
      <c r="E250" s="64"/>
      <c r="F250" s="64"/>
      <c r="G250" s="93"/>
      <c r="H250" s="93"/>
      <c r="I250" s="115"/>
      <c r="J250" s="115"/>
      <c r="K250" s="115"/>
      <c r="L250" s="115"/>
      <c r="M250" s="147"/>
      <c r="N250" s="161">
        <f t="shared" si="56"/>
        <v>0</v>
      </c>
      <c r="O250" s="167">
        <f t="shared" si="57"/>
        <v>0</v>
      </c>
      <c r="P250" s="181"/>
      <c r="Q250" s="194"/>
      <c r="R250" s="194"/>
      <c r="S250" s="194"/>
      <c r="T250" s="194"/>
      <c r="U250" s="194"/>
      <c r="V250" s="194"/>
      <c r="W250" s="194"/>
      <c r="X250" s="194"/>
      <c r="Y250" s="194"/>
      <c r="Z250" s="194"/>
      <c r="AA250" s="194"/>
      <c r="AB250" s="194"/>
      <c r="AC250" s="194"/>
      <c r="AD250" s="194"/>
      <c r="AE250" s="194"/>
      <c r="AF250" s="147"/>
      <c r="AG250" s="115"/>
      <c r="AH250" s="115"/>
      <c r="AI250" s="93"/>
      <c r="AJ250" s="93"/>
      <c r="AK250" s="307"/>
      <c r="AL250" s="325"/>
      <c r="AM250" s="325"/>
      <c r="AN250" s="147"/>
      <c r="AO250" s="350"/>
      <c r="AP250" s="359"/>
      <c r="AQ250" s="379"/>
      <c r="AR250" s="405"/>
      <c r="AS250" s="405"/>
      <c r="AT250" s="430" t="str">
        <f t="shared" si="58"/>
        <v/>
      </c>
      <c r="AU250" s="437" t="str">
        <f t="shared" si="59"/>
        <v/>
      </c>
      <c r="AV250" s="443" t="str">
        <f t="shared" si="60"/>
        <v/>
      </c>
      <c r="AW250" s="450" t="str">
        <f t="shared" si="54"/>
        <v/>
      </c>
      <c r="AX250" s="450" t="str">
        <f t="shared" si="61"/>
        <v/>
      </c>
      <c r="AY250" s="457" t="str">
        <f t="shared" si="62"/>
        <v/>
      </c>
      <c r="AZ250" s="464" t="str">
        <f t="shared" si="63"/>
        <v/>
      </c>
      <c r="BA250" s="47" t="str">
        <f t="shared" si="64"/>
        <v/>
      </c>
      <c r="BB250" s="47" t="str">
        <f t="shared" si="65"/>
        <v/>
      </c>
      <c r="BC250" s="47" t="str">
        <f t="shared" si="66"/>
        <v/>
      </c>
      <c r="BD250" s="47" t="str">
        <f t="shared" si="75"/>
        <v/>
      </c>
      <c r="BE250" s="486"/>
      <c r="BF250" s="492"/>
      <c r="BG250" s="464" t="str">
        <f t="shared" si="67"/>
        <v/>
      </c>
      <c r="BH250" s="464" t="str">
        <f t="shared" si="76"/>
        <v/>
      </c>
      <c r="BI250" s="464" t="str">
        <f t="shared" si="68"/>
        <v/>
      </c>
      <c r="BJ250" s="492"/>
      <c r="BK250" s="492"/>
      <c r="BL250" s="492"/>
      <c r="BM250" s="492"/>
      <c r="BN250" s="464" t="str">
        <f t="shared" si="69"/>
        <v/>
      </c>
      <c r="BO250" s="464" t="str">
        <f t="shared" si="70"/>
        <v/>
      </c>
      <c r="BP250" s="504" t="str">
        <f t="shared" si="77"/>
        <v/>
      </c>
      <c r="BQ250" s="510" t="str">
        <f t="shared" si="78"/>
        <v/>
      </c>
      <c r="BR250" s="510" t="str">
        <f>IF(F250="","",IF(OR(分岐管理シート!AK250&lt;1,分岐管理シート!AK250&gt;13),"error",""))</f>
        <v/>
      </c>
      <c r="BS250" s="510" t="str">
        <f>IF(F250="","",IF(VLOOKUP(AJ250,―!$AD$2:$AE$14,2,FALSE)&lt;=VLOOKUP(AK250,―!$AD$2:$AE$14,2,FALSE),"","error"))</f>
        <v/>
      </c>
      <c r="BT250" s="516"/>
      <c r="BU250" s="516"/>
      <c r="BV250" s="516"/>
      <c r="BW250" s="510" t="str">
        <f t="shared" si="71"/>
        <v/>
      </c>
      <c r="BX250" s="510" t="str">
        <f t="shared" si="72"/>
        <v/>
      </c>
      <c r="BY250" s="510" t="str">
        <f t="shared" si="73"/>
        <v/>
      </c>
      <c r="BZ250" s="516" t="str">
        <f t="shared" si="74"/>
        <v/>
      </c>
      <c r="CA250" s="510" t="str">
        <f>分岐管理シート!BB250</f>
        <v/>
      </c>
      <c r="CB250" s="511" t="str">
        <f t="shared" si="79"/>
        <v/>
      </c>
      <c r="CC250" s="517" t="str">
        <f t="shared" si="55"/>
        <v/>
      </c>
    </row>
    <row r="251" spans="1:81">
      <c r="A251" s="7"/>
      <c r="B251" s="16"/>
      <c r="C251" s="47">
        <v>170</v>
      </c>
      <c r="D251" s="64"/>
      <c r="E251" s="64"/>
      <c r="F251" s="64"/>
      <c r="G251" s="93"/>
      <c r="H251" s="93"/>
      <c r="I251" s="115"/>
      <c r="J251" s="115"/>
      <c r="K251" s="115"/>
      <c r="L251" s="115"/>
      <c r="M251" s="147"/>
      <c r="N251" s="161">
        <f t="shared" si="56"/>
        <v>0</v>
      </c>
      <c r="O251" s="167">
        <f t="shared" si="57"/>
        <v>0</v>
      </c>
      <c r="P251" s="181"/>
      <c r="Q251" s="194"/>
      <c r="R251" s="194"/>
      <c r="S251" s="194"/>
      <c r="T251" s="194"/>
      <c r="U251" s="194"/>
      <c r="V251" s="194"/>
      <c r="W251" s="194"/>
      <c r="X251" s="194"/>
      <c r="Y251" s="194"/>
      <c r="Z251" s="194"/>
      <c r="AA251" s="194"/>
      <c r="AB251" s="194"/>
      <c r="AC251" s="194"/>
      <c r="AD251" s="194"/>
      <c r="AE251" s="194"/>
      <c r="AF251" s="147"/>
      <c r="AG251" s="115"/>
      <c r="AH251" s="115"/>
      <c r="AI251" s="93"/>
      <c r="AJ251" s="93"/>
      <c r="AK251" s="307"/>
      <c r="AL251" s="325"/>
      <c r="AM251" s="325"/>
      <c r="AN251" s="147"/>
      <c r="AO251" s="350"/>
      <c r="AP251" s="359"/>
      <c r="AQ251" s="379"/>
      <c r="AR251" s="405"/>
      <c r="AS251" s="405"/>
      <c r="AT251" s="430" t="str">
        <f t="shared" si="58"/>
        <v/>
      </c>
      <c r="AU251" s="437" t="str">
        <f t="shared" si="59"/>
        <v/>
      </c>
      <c r="AV251" s="443" t="str">
        <f t="shared" si="60"/>
        <v/>
      </c>
      <c r="AW251" s="450" t="str">
        <f t="shared" si="54"/>
        <v/>
      </c>
      <c r="AX251" s="450" t="str">
        <f t="shared" si="61"/>
        <v/>
      </c>
      <c r="AY251" s="457" t="str">
        <f t="shared" si="62"/>
        <v/>
      </c>
      <c r="AZ251" s="464" t="str">
        <f t="shared" si="63"/>
        <v/>
      </c>
      <c r="BA251" s="47" t="str">
        <f t="shared" si="64"/>
        <v/>
      </c>
      <c r="BB251" s="47" t="str">
        <f t="shared" si="65"/>
        <v/>
      </c>
      <c r="BC251" s="47" t="str">
        <f t="shared" si="66"/>
        <v/>
      </c>
      <c r="BD251" s="47" t="str">
        <f t="shared" si="75"/>
        <v/>
      </c>
      <c r="BE251" s="486"/>
      <c r="BF251" s="492"/>
      <c r="BG251" s="464" t="str">
        <f t="shared" si="67"/>
        <v/>
      </c>
      <c r="BH251" s="464" t="str">
        <f t="shared" si="76"/>
        <v/>
      </c>
      <c r="BI251" s="464" t="str">
        <f t="shared" si="68"/>
        <v/>
      </c>
      <c r="BJ251" s="492"/>
      <c r="BK251" s="492"/>
      <c r="BL251" s="492"/>
      <c r="BM251" s="492"/>
      <c r="BN251" s="464" t="str">
        <f t="shared" si="69"/>
        <v/>
      </c>
      <c r="BO251" s="464" t="str">
        <f t="shared" si="70"/>
        <v/>
      </c>
      <c r="BP251" s="504" t="str">
        <f t="shared" si="77"/>
        <v/>
      </c>
      <c r="BQ251" s="510" t="str">
        <f t="shared" si="78"/>
        <v/>
      </c>
      <c r="BR251" s="510" t="str">
        <f>IF(F251="","",IF(OR(分岐管理シート!AK251&lt;1,分岐管理シート!AK251&gt;13),"error",""))</f>
        <v/>
      </c>
      <c r="BS251" s="510" t="str">
        <f>IF(F251="","",IF(VLOOKUP(AJ251,―!$AD$2:$AE$14,2,FALSE)&lt;=VLOOKUP(AK251,―!$AD$2:$AE$14,2,FALSE),"","error"))</f>
        <v/>
      </c>
      <c r="BT251" s="516"/>
      <c r="BU251" s="516"/>
      <c r="BV251" s="516"/>
      <c r="BW251" s="510" t="str">
        <f t="shared" si="71"/>
        <v/>
      </c>
      <c r="BX251" s="510" t="str">
        <f t="shared" si="72"/>
        <v/>
      </c>
      <c r="BY251" s="510" t="str">
        <f t="shared" si="73"/>
        <v/>
      </c>
      <c r="BZ251" s="516" t="str">
        <f t="shared" si="74"/>
        <v/>
      </c>
      <c r="CA251" s="510" t="str">
        <f>分岐管理シート!BB251</f>
        <v/>
      </c>
      <c r="CB251" s="511" t="str">
        <f t="shared" si="79"/>
        <v/>
      </c>
      <c r="CC251" s="517" t="str">
        <f t="shared" si="55"/>
        <v/>
      </c>
    </row>
    <row r="252" spans="1:81">
      <c r="A252" s="7"/>
      <c r="B252" s="16"/>
      <c r="C252" s="46">
        <v>171</v>
      </c>
      <c r="D252" s="64"/>
      <c r="E252" s="64"/>
      <c r="F252" s="64"/>
      <c r="G252" s="93"/>
      <c r="H252" s="93"/>
      <c r="I252" s="115"/>
      <c r="J252" s="115"/>
      <c r="K252" s="115"/>
      <c r="L252" s="115"/>
      <c r="M252" s="147"/>
      <c r="N252" s="161">
        <f t="shared" si="56"/>
        <v>0</v>
      </c>
      <c r="O252" s="167">
        <f t="shared" si="57"/>
        <v>0</v>
      </c>
      <c r="P252" s="181"/>
      <c r="Q252" s="194"/>
      <c r="R252" s="194"/>
      <c r="S252" s="194"/>
      <c r="T252" s="194"/>
      <c r="U252" s="194"/>
      <c r="V252" s="194"/>
      <c r="W252" s="194"/>
      <c r="X252" s="194"/>
      <c r="Y252" s="194"/>
      <c r="Z252" s="194"/>
      <c r="AA252" s="194"/>
      <c r="AB252" s="194"/>
      <c r="AC252" s="194"/>
      <c r="AD252" s="194"/>
      <c r="AE252" s="194"/>
      <c r="AF252" s="147"/>
      <c r="AG252" s="115"/>
      <c r="AH252" s="115"/>
      <c r="AI252" s="93"/>
      <c r="AJ252" s="93"/>
      <c r="AK252" s="307"/>
      <c r="AL252" s="325"/>
      <c r="AM252" s="325"/>
      <c r="AN252" s="147"/>
      <c r="AO252" s="350"/>
      <c r="AP252" s="359"/>
      <c r="AQ252" s="379"/>
      <c r="AR252" s="405"/>
      <c r="AS252" s="405"/>
      <c r="AT252" s="430" t="str">
        <f t="shared" si="58"/>
        <v/>
      </c>
      <c r="AU252" s="437" t="str">
        <f t="shared" si="59"/>
        <v/>
      </c>
      <c r="AV252" s="443" t="str">
        <f t="shared" si="60"/>
        <v/>
      </c>
      <c r="AW252" s="450" t="str">
        <f t="shared" si="54"/>
        <v/>
      </c>
      <c r="AX252" s="450" t="str">
        <f t="shared" si="61"/>
        <v/>
      </c>
      <c r="AY252" s="457" t="str">
        <f t="shared" si="62"/>
        <v/>
      </c>
      <c r="AZ252" s="464" t="str">
        <f t="shared" si="63"/>
        <v/>
      </c>
      <c r="BA252" s="47" t="str">
        <f t="shared" si="64"/>
        <v/>
      </c>
      <c r="BB252" s="47" t="str">
        <f t="shared" si="65"/>
        <v/>
      </c>
      <c r="BC252" s="47" t="str">
        <f t="shared" si="66"/>
        <v/>
      </c>
      <c r="BD252" s="47" t="str">
        <f t="shared" si="75"/>
        <v/>
      </c>
      <c r="BE252" s="486"/>
      <c r="BF252" s="492"/>
      <c r="BG252" s="464" t="str">
        <f t="shared" si="67"/>
        <v/>
      </c>
      <c r="BH252" s="464" t="str">
        <f t="shared" si="76"/>
        <v/>
      </c>
      <c r="BI252" s="464" t="str">
        <f t="shared" si="68"/>
        <v/>
      </c>
      <c r="BJ252" s="492"/>
      <c r="BK252" s="492"/>
      <c r="BL252" s="492"/>
      <c r="BM252" s="492"/>
      <c r="BN252" s="464" t="str">
        <f t="shared" si="69"/>
        <v/>
      </c>
      <c r="BO252" s="464" t="str">
        <f t="shared" si="70"/>
        <v/>
      </c>
      <c r="BP252" s="504" t="str">
        <f t="shared" si="77"/>
        <v/>
      </c>
      <c r="BQ252" s="510" t="str">
        <f t="shared" si="78"/>
        <v/>
      </c>
      <c r="BR252" s="510" t="str">
        <f>IF(F252="","",IF(OR(分岐管理シート!AK252&lt;1,分岐管理シート!AK252&gt;13),"error",""))</f>
        <v/>
      </c>
      <c r="BS252" s="510" t="str">
        <f>IF(F252="","",IF(VLOOKUP(AJ252,―!$AD$2:$AE$14,2,FALSE)&lt;=VLOOKUP(AK252,―!$AD$2:$AE$14,2,FALSE),"","error"))</f>
        <v/>
      </c>
      <c r="BT252" s="516"/>
      <c r="BU252" s="516"/>
      <c r="BV252" s="516"/>
      <c r="BW252" s="510" t="str">
        <f t="shared" si="71"/>
        <v/>
      </c>
      <c r="BX252" s="510" t="str">
        <f t="shared" si="72"/>
        <v/>
      </c>
      <c r="BY252" s="510" t="str">
        <f t="shared" si="73"/>
        <v/>
      </c>
      <c r="BZ252" s="516" t="str">
        <f t="shared" si="74"/>
        <v/>
      </c>
      <c r="CA252" s="510" t="str">
        <f>分岐管理シート!BB252</f>
        <v/>
      </c>
      <c r="CB252" s="511" t="str">
        <f t="shared" si="79"/>
        <v/>
      </c>
      <c r="CC252" s="517" t="str">
        <f t="shared" si="55"/>
        <v/>
      </c>
    </row>
    <row r="253" spans="1:81">
      <c r="A253" s="7"/>
      <c r="B253" s="16"/>
      <c r="C253" s="47">
        <v>172</v>
      </c>
      <c r="D253" s="64"/>
      <c r="E253" s="64"/>
      <c r="F253" s="64"/>
      <c r="G253" s="93"/>
      <c r="H253" s="93"/>
      <c r="I253" s="115"/>
      <c r="J253" s="115"/>
      <c r="K253" s="115"/>
      <c r="L253" s="115"/>
      <c r="M253" s="147"/>
      <c r="N253" s="161">
        <f t="shared" si="56"/>
        <v>0</v>
      </c>
      <c r="O253" s="167">
        <f t="shared" si="57"/>
        <v>0</v>
      </c>
      <c r="P253" s="181"/>
      <c r="Q253" s="194"/>
      <c r="R253" s="194"/>
      <c r="S253" s="194"/>
      <c r="T253" s="194"/>
      <c r="U253" s="194"/>
      <c r="V253" s="194"/>
      <c r="W253" s="194"/>
      <c r="X253" s="194"/>
      <c r="Y253" s="194"/>
      <c r="Z253" s="194"/>
      <c r="AA253" s="194"/>
      <c r="AB253" s="194"/>
      <c r="AC253" s="194"/>
      <c r="AD253" s="194"/>
      <c r="AE253" s="194"/>
      <c r="AF253" s="147"/>
      <c r="AG253" s="115"/>
      <c r="AH253" s="115"/>
      <c r="AI253" s="93"/>
      <c r="AJ253" s="93"/>
      <c r="AK253" s="307"/>
      <c r="AL253" s="325"/>
      <c r="AM253" s="325"/>
      <c r="AN253" s="147"/>
      <c r="AO253" s="350"/>
      <c r="AP253" s="359"/>
      <c r="AQ253" s="379"/>
      <c r="AR253" s="405"/>
      <c r="AS253" s="405"/>
      <c r="AT253" s="430" t="str">
        <f t="shared" si="58"/>
        <v/>
      </c>
      <c r="AU253" s="437" t="str">
        <f t="shared" si="59"/>
        <v/>
      </c>
      <c r="AV253" s="443" t="str">
        <f t="shared" si="60"/>
        <v/>
      </c>
      <c r="AW253" s="450" t="str">
        <f t="shared" si="54"/>
        <v/>
      </c>
      <c r="AX253" s="450" t="str">
        <f t="shared" si="61"/>
        <v/>
      </c>
      <c r="AY253" s="457" t="str">
        <f t="shared" si="62"/>
        <v/>
      </c>
      <c r="AZ253" s="464" t="str">
        <f t="shared" si="63"/>
        <v/>
      </c>
      <c r="BA253" s="47" t="str">
        <f t="shared" si="64"/>
        <v/>
      </c>
      <c r="BB253" s="47" t="str">
        <f t="shared" si="65"/>
        <v/>
      </c>
      <c r="BC253" s="47" t="str">
        <f t="shared" si="66"/>
        <v/>
      </c>
      <c r="BD253" s="47" t="str">
        <f t="shared" si="75"/>
        <v/>
      </c>
      <c r="BE253" s="486"/>
      <c r="BF253" s="492"/>
      <c r="BG253" s="464" t="str">
        <f t="shared" si="67"/>
        <v/>
      </c>
      <c r="BH253" s="464" t="str">
        <f t="shared" si="76"/>
        <v/>
      </c>
      <c r="BI253" s="464" t="str">
        <f t="shared" si="68"/>
        <v/>
      </c>
      <c r="BJ253" s="492"/>
      <c r="BK253" s="492"/>
      <c r="BL253" s="492"/>
      <c r="BM253" s="492"/>
      <c r="BN253" s="464" t="str">
        <f t="shared" si="69"/>
        <v/>
      </c>
      <c r="BO253" s="464" t="str">
        <f t="shared" si="70"/>
        <v/>
      </c>
      <c r="BP253" s="504" t="str">
        <f t="shared" si="77"/>
        <v/>
      </c>
      <c r="BQ253" s="510" t="str">
        <f t="shared" si="78"/>
        <v/>
      </c>
      <c r="BR253" s="510" t="str">
        <f>IF(F253="","",IF(OR(分岐管理シート!AK253&lt;1,分岐管理シート!AK253&gt;13),"error",""))</f>
        <v/>
      </c>
      <c r="BS253" s="510" t="str">
        <f>IF(F253="","",IF(VLOOKUP(AJ253,―!$AD$2:$AE$14,2,FALSE)&lt;=VLOOKUP(AK253,―!$AD$2:$AE$14,2,FALSE),"","error"))</f>
        <v/>
      </c>
      <c r="BT253" s="516"/>
      <c r="BU253" s="516"/>
      <c r="BV253" s="516"/>
      <c r="BW253" s="510" t="str">
        <f t="shared" si="71"/>
        <v/>
      </c>
      <c r="BX253" s="510" t="str">
        <f t="shared" si="72"/>
        <v/>
      </c>
      <c r="BY253" s="510" t="str">
        <f t="shared" si="73"/>
        <v/>
      </c>
      <c r="BZ253" s="516" t="str">
        <f t="shared" si="74"/>
        <v/>
      </c>
      <c r="CA253" s="510" t="str">
        <f>分岐管理シート!BB253</f>
        <v/>
      </c>
      <c r="CB253" s="511" t="str">
        <f t="shared" si="79"/>
        <v/>
      </c>
      <c r="CC253" s="517" t="str">
        <f t="shared" si="55"/>
        <v/>
      </c>
    </row>
    <row r="254" spans="1:81">
      <c r="A254" s="7"/>
      <c r="B254" s="16"/>
      <c r="C254" s="47">
        <v>173</v>
      </c>
      <c r="D254" s="64"/>
      <c r="E254" s="64"/>
      <c r="F254" s="64"/>
      <c r="G254" s="93"/>
      <c r="H254" s="93"/>
      <c r="I254" s="115"/>
      <c r="J254" s="115"/>
      <c r="K254" s="115"/>
      <c r="L254" s="115"/>
      <c r="M254" s="147"/>
      <c r="N254" s="161">
        <f t="shared" si="56"/>
        <v>0</v>
      </c>
      <c r="O254" s="167">
        <f t="shared" si="57"/>
        <v>0</v>
      </c>
      <c r="P254" s="181"/>
      <c r="Q254" s="194"/>
      <c r="R254" s="194"/>
      <c r="S254" s="194"/>
      <c r="T254" s="194"/>
      <c r="U254" s="194"/>
      <c r="V254" s="194"/>
      <c r="W254" s="194"/>
      <c r="X254" s="194"/>
      <c r="Y254" s="194"/>
      <c r="Z254" s="194"/>
      <c r="AA254" s="194"/>
      <c r="AB254" s="194"/>
      <c r="AC254" s="194"/>
      <c r="AD254" s="194"/>
      <c r="AE254" s="194"/>
      <c r="AF254" s="147"/>
      <c r="AG254" s="115"/>
      <c r="AH254" s="115"/>
      <c r="AI254" s="93"/>
      <c r="AJ254" s="93"/>
      <c r="AK254" s="307"/>
      <c r="AL254" s="325"/>
      <c r="AM254" s="325"/>
      <c r="AN254" s="147"/>
      <c r="AO254" s="350"/>
      <c r="AP254" s="359"/>
      <c r="AQ254" s="379"/>
      <c r="AR254" s="405"/>
      <c r="AS254" s="405"/>
      <c r="AT254" s="430" t="str">
        <f t="shared" si="58"/>
        <v/>
      </c>
      <c r="AU254" s="437" t="str">
        <f t="shared" si="59"/>
        <v/>
      </c>
      <c r="AV254" s="443" t="str">
        <f t="shared" si="60"/>
        <v/>
      </c>
      <c r="AW254" s="450" t="str">
        <f t="shared" si="54"/>
        <v/>
      </c>
      <c r="AX254" s="450" t="str">
        <f t="shared" si="61"/>
        <v/>
      </c>
      <c r="AY254" s="457" t="str">
        <f t="shared" si="62"/>
        <v/>
      </c>
      <c r="AZ254" s="464" t="str">
        <f t="shared" si="63"/>
        <v/>
      </c>
      <c r="BA254" s="47" t="str">
        <f t="shared" si="64"/>
        <v/>
      </c>
      <c r="BB254" s="47" t="str">
        <f t="shared" si="65"/>
        <v/>
      </c>
      <c r="BC254" s="47" t="str">
        <f t="shared" si="66"/>
        <v/>
      </c>
      <c r="BD254" s="47" t="str">
        <f t="shared" si="75"/>
        <v/>
      </c>
      <c r="BE254" s="486"/>
      <c r="BF254" s="492"/>
      <c r="BG254" s="464" t="str">
        <f t="shared" si="67"/>
        <v/>
      </c>
      <c r="BH254" s="464" t="str">
        <f t="shared" si="76"/>
        <v/>
      </c>
      <c r="BI254" s="464" t="str">
        <f t="shared" si="68"/>
        <v/>
      </c>
      <c r="BJ254" s="492"/>
      <c r="BK254" s="492"/>
      <c r="BL254" s="492"/>
      <c r="BM254" s="492"/>
      <c r="BN254" s="464" t="str">
        <f t="shared" si="69"/>
        <v/>
      </c>
      <c r="BO254" s="464" t="str">
        <f t="shared" si="70"/>
        <v/>
      </c>
      <c r="BP254" s="504" t="str">
        <f t="shared" si="77"/>
        <v/>
      </c>
      <c r="BQ254" s="510" t="str">
        <f t="shared" si="78"/>
        <v/>
      </c>
      <c r="BR254" s="510" t="str">
        <f>IF(F254="","",IF(OR(分岐管理シート!AK254&lt;1,分岐管理シート!AK254&gt;13),"error",""))</f>
        <v/>
      </c>
      <c r="BS254" s="510" t="str">
        <f>IF(F254="","",IF(VLOOKUP(AJ254,―!$AD$2:$AE$14,2,FALSE)&lt;=VLOOKUP(AK254,―!$AD$2:$AE$14,2,FALSE),"","error"))</f>
        <v/>
      </c>
      <c r="BT254" s="516"/>
      <c r="BU254" s="516"/>
      <c r="BV254" s="516"/>
      <c r="BW254" s="510" t="str">
        <f t="shared" si="71"/>
        <v/>
      </c>
      <c r="BX254" s="510" t="str">
        <f t="shared" si="72"/>
        <v/>
      </c>
      <c r="BY254" s="510" t="str">
        <f t="shared" si="73"/>
        <v/>
      </c>
      <c r="BZ254" s="516" t="str">
        <f t="shared" si="74"/>
        <v/>
      </c>
      <c r="CA254" s="510" t="str">
        <f>分岐管理シート!BB254</f>
        <v/>
      </c>
      <c r="CB254" s="511" t="str">
        <f t="shared" si="79"/>
        <v/>
      </c>
      <c r="CC254" s="517" t="str">
        <f t="shared" si="55"/>
        <v/>
      </c>
    </row>
    <row r="255" spans="1:81">
      <c r="A255" s="7"/>
      <c r="B255" s="16"/>
      <c r="C255" s="46">
        <v>174</v>
      </c>
      <c r="D255" s="64"/>
      <c r="E255" s="64"/>
      <c r="F255" s="64"/>
      <c r="G255" s="93"/>
      <c r="H255" s="93"/>
      <c r="I255" s="115"/>
      <c r="J255" s="115"/>
      <c r="K255" s="115"/>
      <c r="L255" s="115"/>
      <c r="M255" s="147"/>
      <c r="N255" s="161">
        <f t="shared" si="56"/>
        <v>0</v>
      </c>
      <c r="O255" s="167">
        <f t="shared" si="57"/>
        <v>0</v>
      </c>
      <c r="P255" s="181"/>
      <c r="Q255" s="194"/>
      <c r="R255" s="194"/>
      <c r="S255" s="194"/>
      <c r="T255" s="194"/>
      <c r="U255" s="194"/>
      <c r="V255" s="194"/>
      <c r="W255" s="194"/>
      <c r="X255" s="194"/>
      <c r="Y255" s="194"/>
      <c r="Z255" s="194"/>
      <c r="AA255" s="194"/>
      <c r="AB255" s="194"/>
      <c r="AC255" s="194"/>
      <c r="AD255" s="194"/>
      <c r="AE255" s="194"/>
      <c r="AF255" s="147"/>
      <c r="AG255" s="115"/>
      <c r="AH255" s="115"/>
      <c r="AI255" s="93"/>
      <c r="AJ255" s="93"/>
      <c r="AK255" s="307"/>
      <c r="AL255" s="325"/>
      <c r="AM255" s="325"/>
      <c r="AN255" s="147"/>
      <c r="AO255" s="350"/>
      <c r="AP255" s="359"/>
      <c r="AQ255" s="379"/>
      <c r="AR255" s="405"/>
      <c r="AS255" s="405"/>
      <c r="AT255" s="430" t="str">
        <f t="shared" si="58"/>
        <v/>
      </c>
      <c r="AU255" s="437" t="str">
        <f t="shared" si="59"/>
        <v/>
      </c>
      <c r="AV255" s="443" t="str">
        <f t="shared" si="60"/>
        <v/>
      </c>
      <c r="AW255" s="450" t="str">
        <f t="shared" si="54"/>
        <v/>
      </c>
      <c r="AX255" s="450" t="str">
        <f t="shared" si="61"/>
        <v/>
      </c>
      <c r="AY255" s="457" t="str">
        <f t="shared" si="62"/>
        <v/>
      </c>
      <c r="AZ255" s="464" t="str">
        <f t="shared" si="63"/>
        <v/>
      </c>
      <c r="BA255" s="47" t="str">
        <f t="shared" si="64"/>
        <v/>
      </c>
      <c r="BB255" s="47" t="str">
        <f t="shared" si="65"/>
        <v/>
      </c>
      <c r="BC255" s="47" t="str">
        <f t="shared" si="66"/>
        <v/>
      </c>
      <c r="BD255" s="47" t="str">
        <f t="shared" si="75"/>
        <v/>
      </c>
      <c r="BE255" s="486"/>
      <c r="BF255" s="492"/>
      <c r="BG255" s="464" t="str">
        <f t="shared" si="67"/>
        <v/>
      </c>
      <c r="BH255" s="464" t="str">
        <f t="shared" si="76"/>
        <v/>
      </c>
      <c r="BI255" s="464" t="str">
        <f t="shared" si="68"/>
        <v/>
      </c>
      <c r="BJ255" s="492"/>
      <c r="BK255" s="492"/>
      <c r="BL255" s="492"/>
      <c r="BM255" s="492"/>
      <c r="BN255" s="464" t="str">
        <f t="shared" si="69"/>
        <v/>
      </c>
      <c r="BO255" s="464" t="str">
        <f t="shared" si="70"/>
        <v/>
      </c>
      <c r="BP255" s="504" t="str">
        <f t="shared" si="77"/>
        <v/>
      </c>
      <c r="BQ255" s="510" t="str">
        <f t="shared" si="78"/>
        <v/>
      </c>
      <c r="BR255" s="510" t="str">
        <f>IF(F255="","",IF(OR(分岐管理シート!AK255&lt;1,分岐管理シート!AK255&gt;13),"error",""))</f>
        <v/>
      </c>
      <c r="BS255" s="510" t="str">
        <f>IF(F255="","",IF(VLOOKUP(AJ255,―!$AD$2:$AE$14,2,FALSE)&lt;=VLOOKUP(AK255,―!$AD$2:$AE$14,2,FALSE),"","error"))</f>
        <v/>
      </c>
      <c r="BT255" s="516"/>
      <c r="BU255" s="516"/>
      <c r="BV255" s="516"/>
      <c r="BW255" s="510" t="str">
        <f t="shared" si="71"/>
        <v/>
      </c>
      <c r="BX255" s="510" t="str">
        <f t="shared" si="72"/>
        <v/>
      </c>
      <c r="BY255" s="510" t="str">
        <f t="shared" si="73"/>
        <v/>
      </c>
      <c r="BZ255" s="516" t="str">
        <f t="shared" si="74"/>
        <v/>
      </c>
      <c r="CA255" s="510" t="str">
        <f>分岐管理シート!BB255</f>
        <v/>
      </c>
      <c r="CB255" s="511" t="str">
        <f t="shared" si="79"/>
        <v/>
      </c>
      <c r="CC255" s="517" t="str">
        <f t="shared" si="55"/>
        <v/>
      </c>
    </row>
    <row r="256" spans="1:81">
      <c r="A256" s="7"/>
      <c r="B256" s="16"/>
      <c r="C256" s="47">
        <v>175</v>
      </c>
      <c r="D256" s="64"/>
      <c r="E256" s="64"/>
      <c r="F256" s="64"/>
      <c r="G256" s="93"/>
      <c r="H256" s="93"/>
      <c r="I256" s="115"/>
      <c r="J256" s="115"/>
      <c r="K256" s="115"/>
      <c r="L256" s="115"/>
      <c r="M256" s="147"/>
      <c r="N256" s="161">
        <f t="shared" si="56"/>
        <v>0</v>
      </c>
      <c r="O256" s="167">
        <f t="shared" si="57"/>
        <v>0</v>
      </c>
      <c r="P256" s="181"/>
      <c r="Q256" s="194"/>
      <c r="R256" s="194"/>
      <c r="S256" s="194"/>
      <c r="T256" s="194"/>
      <c r="U256" s="194"/>
      <c r="V256" s="194"/>
      <c r="W256" s="194"/>
      <c r="X256" s="194"/>
      <c r="Y256" s="194"/>
      <c r="Z256" s="194"/>
      <c r="AA256" s="194"/>
      <c r="AB256" s="194"/>
      <c r="AC256" s="194"/>
      <c r="AD256" s="194"/>
      <c r="AE256" s="194"/>
      <c r="AF256" s="147"/>
      <c r="AG256" s="115"/>
      <c r="AH256" s="115"/>
      <c r="AI256" s="93"/>
      <c r="AJ256" s="93"/>
      <c r="AK256" s="307"/>
      <c r="AL256" s="325"/>
      <c r="AM256" s="325"/>
      <c r="AN256" s="147"/>
      <c r="AO256" s="350"/>
      <c r="AP256" s="359"/>
      <c r="AQ256" s="379"/>
      <c r="AR256" s="405"/>
      <c r="AS256" s="405"/>
      <c r="AT256" s="430" t="str">
        <f t="shared" si="58"/>
        <v/>
      </c>
      <c r="AU256" s="437" t="str">
        <f t="shared" si="59"/>
        <v/>
      </c>
      <c r="AV256" s="443" t="str">
        <f t="shared" si="60"/>
        <v/>
      </c>
      <c r="AW256" s="450" t="str">
        <f t="shared" si="54"/>
        <v/>
      </c>
      <c r="AX256" s="450" t="str">
        <f t="shared" si="61"/>
        <v/>
      </c>
      <c r="AY256" s="457" t="str">
        <f t="shared" si="62"/>
        <v/>
      </c>
      <c r="AZ256" s="464" t="str">
        <f t="shared" si="63"/>
        <v/>
      </c>
      <c r="BA256" s="47" t="str">
        <f t="shared" si="64"/>
        <v/>
      </c>
      <c r="BB256" s="47" t="str">
        <f t="shared" si="65"/>
        <v/>
      </c>
      <c r="BC256" s="47" t="str">
        <f t="shared" si="66"/>
        <v/>
      </c>
      <c r="BD256" s="47" t="str">
        <f t="shared" si="75"/>
        <v/>
      </c>
      <c r="BE256" s="486"/>
      <c r="BF256" s="492"/>
      <c r="BG256" s="464" t="str">
        <f t="shared" si="67"/>
        <v/>
      </c>
      <c r="BH256" s="464" t="str">
        <f t="shared" si="76"/>
        <v/>
      </c>
      <c r="BI256" s="464" t="str">
        <f t="shared" si="68"/>
        <v/>
      </c>
      <c r="BJ256" s="492"/>
      <c r="BK256" s="492"/>
      <c r="BL256" s="492"/>
      <c r="BM256" s="492"/>
      <c r="BN256" s="464" t="str">
        <f t="shared" si="69"/>
        <v/>
      </c>
      <c r="BO256" s="464" t="str">
        <f t="shared" si="70"/>
        <v/>
      </c>
      <c r="BP256" s="504" t="str">
        <f t="shared" si="77"/>
        <v/>
      </c>
      <c r="BQ256" s="510" t="str">
        <f t="shared" si="78"/>
        <v/>
      </c>
      <c r="BR256" s="510" t="str">
        <f>IF(F256="","",IF(OR(分岐管理シート!AK256&lt;1,分岐管理シート!AK256&gt;13),"error",""))</f>
        <v/>
      </c>
      <c r="BS256" s="510" t="str">
        <f>IF(F256="","",IF(VLOOKUP(AJ256,―!$AD$2:$AE$14,2,FALSE)&lt;=VLOOKUP(AK256,―!$AD$2:$AE$14,2,FALSE),"","error"))</f>
        <v/>
      </c>
      <c r="BT256" s="516"/>
      <c r="BU256" s="516"/>
      <c r="BV256" s="516"/>
      <c r="BW256" s="510" t="str">
        <f t="shared" si="71"/>
        <v/>
      </c>
      <c r="BX256" s="510" t="str">
        <f t="shared" si="72"/>
        <v/>
      </c>
      <c r="BY256" s="510" t="str">
        <f t="shared" si="73"/>
        <v/>
      </c>
      <c r="BZ256" s="516" t="str">
        <f t="shared" si="74"/>
        <v/>
      </c>
      <c r="CA256" s="510" t="str">
        <f>分岐管理シート!BB256</f>
        <v/>
      </c>
      <c r="CB256" s="511" t="str">
        <f t="shared" si="79"/>
        <v/>
      </c>
      <c r="CC256" s="517" t="str">
        <f t="shared" si="55"/>
        <v/>
      </c>
    </row>
    <row r="257" spans="1:81">
      <c r="A257" s="7"/>
      <c r="B257" s="16"/>
      <c r="C257" s="47">
        <v>176</v>
      </c>
      <c r="D257" s="64"/>
      <c r="E257" s="64"/>
      <c r="F257" s="64"/>
      <c r="G257" s="93"/>
      <c r="H257" s="93"/>
      <c r="I257" s="115"/>
      <c r="J257" s="115"/>
      <c r="K257" s="115"/>
      <c r="L257" s="115"/>
      <c r="M257" s="147"/>
      <c r="N257" s="161">
        <f t="shared" si="56"/>
        <v>0</v>
      </c>
      <c r="O257" s="167">
        <f t="shared" si="57"/>
        <v>0</v>
      </c>
      <c r="P257" s="181"/>
      <c r="Q257" s="194"/>
      <c r="R257" s="194"/>
      <c r="S257" s="194"/>
      <c r="T257" s="194"/>
      <c r="U257" s="194"/>
      <c r="V257" s="194"/>
      <c r="W257" s="194"/>
      <c r="X257" s="194"/>
      <c r="Y257" s="194"/>
      <c r="Z257" s="194"/>
      <c r="AA257" s="194"/>
      <c r="AB257" s="194"/>
      <c r="AC257" s="194"/>
      <c r="AD257" s="194"/>
      <c r="AE257" s="194"/>
      <c r="AF257" s="147"/>
      <c r="AG257" s="115"/>
      <c r="AH257" s="115"/>
      <c r="AI257" s="93"/>
      <c r="AJ257" s="93"/>
      <c r="AK257" s="307"/>
      <c r="AL257" s="325"/>
      <c r="AM257" s="325"/>
      <c r="AN257" s="147"/>
      <c r="AO257" s="350"/>
      <c r="AP257" s="359"/>
      <c r="AQ257" s="379"/>
      <c r="AR257" s="405"/>
      <c r="AS257" s="405"/>
      <c r="AT257" s="430" t="str">
        <f t="shared" si="58"/>
        <v/>
      </c>
      <c r="AU257" s="437" t="str">
        <f t="shared" si="59"/>
        <v/>
      </c>
      <c r="AV257" s="443" t="str">
        <f t="shared" si="60"/>
        <v/>
      </c>
      <c r="AW257" s="450" t="str">
        <f t="shared" si="54"/>
        <v/>
      </c>
      <c r="AX257" s="450" t="str">
        <f t="shared" si="61"/>
        <v/>
      </c>
      <c r="AY257" s="457" t="str">
        <f t="shared" si="62"/>
        <v/>
      </c>
      <c r="AZ257" s="464" t="str">
        <f t="shared" si="63"/>
        <v/>
      </c>
      <c r="BA257" s="47" t="str">
        <f t="shared" si="64"/>
        <v/>
      </c>
      <c r="BB257" s="47" t="str">
        <f t="shared" si="65"/>
        <v/>
      </c>
      <c r="BC257" s="47" t="str">
        <f t="shared" si="66"/>
        <v/>
      </c>
      <c r="BD257" s="47" t="str">
        <f t="shared" si="75"/>
        <v/>
      </c>
      <c r="BE257" s="486"/>
      <c r="BF257" s="492"/>
      <c r="BG257" s="464" t="str">
        <f t="shared" si="67"/>
        <v/>
      </c>
      <c r="BH257" s="464" t="str">
        <f t="shared" si="76"/>
        <v/>
      </c>
      <c r="BI257" s="464" t="str">
        <f t="shared" si="68"/>
        <v/>
      </c>
      <c r="BJ257" s="492"/>
      <c r="BK257" s="492"/>
      <c r="BL257" s="492"/>
      <c r="BM257" s="492"/>
      <c r="BN257" s="464" t="str">
        <f t="shared" si="69"/>
        <v/>
      </c>
      <c r="BO257" s="464" t="str">
        <f t="shared" si="70"/>
        <v/>
      </c>
      <c r="BP257" s="504" t="str">
        <f t="shared" si="77"/>
        <v/>
      </c>
      <c r="BQ257" s="510" t="str">
        <f t="shared" si="78"/>
        <v/>
      </c>
      <c r="BR257" s="510" t="str">
        <f>IF(F257="","",IF(OR(分岐管理シート!AK257&lt;1,分岐管理シート!AK257&gt;13),"error",""))</f>
        <v/>
      </c>
      <c r="BS257" s="510" t="str">
        <f>IF(F257="","",IF(VLOOKUP(AJ257,―!$AD$2:$AE$14,2,FALSE)&lt;=VLOOKUP(AK257,―!$AD$2:$AE$14,2,FALSE),"","error"))</f>
        <v/>
      </c>
      <c r="BT257" s="516"/>
      <c r="BU257" s="516"/>
      <c r="BV257" s="516"/>
      <c r="BW257" s="510" t="str">
        <f t="shared" si="71"/>
        <v/>
      </c>
      <c r="BX257" s="510" t="str">
        <f t="shared" si="72"/>
        <v/>
      </c>
      <c r="BY257" s="510" t="str">
        <f t="shared" si="73"/>
        <v/>
      </c>
      <c r="BZ257" s="516" t="str">
        <f t="shared" si="74"/>
        <v/>
      </c>
      <c r="CA257" s="510" t="str">
        <f>分岐管理シート!BB257</f>
        <v/>
      </c>
      <c r="CB257" s="511" t="str">
        <f t="shared" si="79"/>
        <v/>
      </c>
      <c r="CC257" s="517" t="str">
        <f t="shared" si="55"/>
        <v/>
      </c>
    </row>
    <row r="258" spans="1:81">
      <c r="A258" s="7"/>
      <c r="B258" s="16"/>
      <c r="C258" s="46">
        <v>177</v>
      </c>
      <c r="D258" s="64"/>
      <c r="E258" s="64"/>
      <c r="F258" s="64"/>
      <c r="G258" s="93"/>
      <c r="H258" s="93"/>
      <c r="I258" s="115"/>
      <c r="J258" s="115"/>
      <c r="K258" s="115"/>
      <c r="L258" s="115"/>
      <c r="M258" s="147"/>
      <c r="N258" s="161">
        <f t="shared" si="56"/>
        <v>0</v>
      </c>
      <c r="O258" s="167">
        <f t="shared" si="57"/>
        <v>0</v>
      </c>
      <c r="P258" s="181"/>
      <c r="Q258" s="194"/>
      <c r="R258" s="194"/>
      <c r="S258" s="194"/>
      <c r="T258" s="194"/>
      <c r="U258" s="194"/>
      <c r="V258" s="194"/>
      <c r="W258" s="194"/>
      <c r="X258" s="194"/>
      <c r="Y258" s="194"/>
      <c r="Z258" s="194"/>
      <c r="AA258" s="194"/>
      <c r="AB258" s="194"/>
      <c r="AC258" s="194"/>
      <c r="AD258" s="194"/>
      <c r="AE258" s="194"/>
      <c r="AF258" s="147"/>
      <c r="AG258" s="115"/>
      <c r="AH258" s="115"/>
      <c r="AI258" s="93"/>
      <c r="AJ258" s="93"/>
      <c r="AK258" s="307"/>
      <c r="AL258" s="325"/>
      <c r="AM258" s="325"/>
      <c r="AN258" s="147"/>
      <c r="AO258" s="350"/>
      <c r="AP258" s="359"/>
      <c r="AQ258" s="379"/>
      <c r="AR258" s="405"/>
      <c r="AS258" s="405"/>
      <c r="AT258" s="430" t="str">
        <f t="shared" si="58"/>
        <v/>
      </c>
      <c r="AU258" s="437" t="str">
        <f t="shared" si="59"/>
        <v/>
      </c>
      <c r="AV258" s="443" t="str">
        <f t="shared" si="60"/>
        <v/>
      </c>
      <c r="AW258" s="450" t="str">
        <f t="shared" si="54"/>
        <v/>
      </c>
      <c r="AX258" s="450" t="str">
        <f t="shared" si="61"/>
        <v/>
      </c>
      <c r="AY258" s="457" t="str">
        <f t="shared" si="62"/>
        <v/>
      </c>
      <c r="AZ258" s="464" t="str">
        <f t="shared" si="63"/>
        <v/>
      </c>
      <c r="BA258" s="47" t="str">
        <f t="shared" si="64"/>
        <v/>
      </c>
      <c r="BB258" s="47" t="str">
        <f t="shared" si="65"/>
        <v/>
      </c>
      <c r="BC258" s="47" t="str">
        <f t="shared" si="66"/>
        <v/>
      </c>
      <c r="BD258" s="47" t="str">
        <f t="shared" si="75"/>
        <v/>
      </c>
      <c r="BE258" s="486"/>
      <c r="BF258" s="492"/>
      <c r="BG258" s="464" t="str">
        <f t="shared" si="67"/>
        <v/>
      </c>
      <c r="BH258" s="464" t="str">
        <f t="shared" si="76"/>
        <v/>
      </c>
      <c r="BI258" s="464" t="str">
        <f t="shared" si="68"/>
        <v/>
      </c>
      <c r="BJ258" s="492"/>
      <c r="BK258" s="492"/>
      <c r="BL258" s="492"/>
      <c r="BM258" s="492"/>
      <c r="BN258" s="464" t="str">
        <f t="shared" si="69"/>
        <v/>
      </c>
      <c r="BO258" s="464" t="str">
        <f t="shared" si="70"/>
        <v/>
      </c>
      <c r="BP258" s="504" t="str">
        <f t="shared" si="77"/>
        <v/>
      </c>
      <c r="BQ258" s="510" t="str">
        <f t="shared" si="78"/>
        <v/>
      </c>
      <c r="BR258" s="510" t="str">
        <f>IF(F258="","",IF(OR(分岐管理シート!AK258&lt;1,分岐管理シート!AK258&gt;13),"error",""))</f>
        <v/>
      </c>
      <c r="BS258" s="510" t="str">
        <f>IF(F258="","",IF(VLOOKUP(AJ258,―!$AD$2:$AE$14,2,FALSE)&lt;=VLOOKUP(AK258,―!$AD$2:$AE$14,2,FALSE),"","error"))</f>
        <v/>
      </c>
      <c r="BT258" s="516"/>
      <c r="BU258" s="516"/>
      <c r="BV258" s="516"/>
      <c r="BW258" s="510" t="str">
        <f t="shared" si="71"/>
        <v/>
      </c>
      <c r="BX258" s="510" t="str">
        <f t="shared" si="72"/>
        <v/>
      </c>
      <c r="BY258" s="510" t="str">
        <f t="shared" si="73"/>
        <v/>
      </c>
      <c r="BZ258" s="516" t="str">
        <f t="shared" si="74"/>
        <v/>
      </c>
      <c r="CA258" s="510" t="str">
        <f>分岐管理シート!BB258</f>
        <v/>
      </c>
      <c r="CB258" s="511" t="str">
        <f t="shared" si="79"/>
        <v/>
      </c>
      <c r="CC258" s="517" t="str">
        <f t="shared" si="55"/>
        <v/>
      </c>
    </row>
    <row r="259" spans="1:81">
      <c r="A259" s="7"/>
      <c r="B259" s="16"/>
      <c r="C259" s="47">
        <v>178</v>
      </c>
      <c r="D259" s="64"/>
      <c r="E259" s="64"/>
      <c r="F259" s="64"/>
      <c r="G259" s="93"/>
      <c r="H259" s="93"/>
      <c r="I259" s="115"/>
      <c r="J259" s="115"/>
      <c r="K259" s="115"/>
      <c r="L259" s="115"/>
      <c r="M259" s="147"/>
      <c r="N259" s="161">
        <f t="shared" si="56"/>
        <v>0</v>
      </c>
      <c r="O259" s="167">
        <f t="shared" si="57"/>
        <v>0</v>
      </c>
      <c r="P259" s="181"/>
      <c r="Q259" s="194"/>
      <c r="R259" s="194"/>
      <c r="S259" s="194"/>
      <c r="T259" s="194"/>
      <c r="U259" s="194"/>
      <c r="V259" s="194"/>
      <c r="W259" s="194"/>
      <c r="X259" s="194"/>
      <c r="Y259" s="194"/>
      <c r="Z259" s="194"/>
      <c r="AA259" s="194"/>
      <c r="AB259" s="194"/>
      <c r="AC259" s="194"/>
      <c r="AD259" s="194"/>
      <c r="AE259" s="194"/>
      <c r="AF259" s="147"/>
      <c r="AG259" s="115"/>
      <c r="AH259" s="115"/>
      <c r="AI259" s="93"/>
      <c r="AJ259" s="93"/>
      <c r="AK259" s="307"/>
      <c r="AL259" s="325"/>
      <c r="AM259" s="325"/>
      <c r="AN259" s="147"/>
      <c r="AO259" s="350"/>
      <c r="AP259" s="359"/>
      <c r="AQ259" s="379"/>
      <c r="AR259" s="405"/>
      <c r="AS259" s="405"/>
      <c r="AT259" s="430" t="str">
        <f t="shared" si="58"/>
        <v/>
      </c>
      <c r="AU259" s="437" t="str">
        <f t="shared" si="59"/>
        <v/>
      </c>
      <c r="AV259" s="443" t="str">
        <f t="shared" si="60"/>
        <v/>
      </c>
      <c r="AW259" s="450" t="str">
        <f t="shared" si="54"/>
        <v/>
      </c>
      <c r="AX259" s="450" t="str">
        <f t="shared" si="61"/>
        <v/>
      </c>
      <c r="AY259" s="457" t="str">
        <f t="shared" si="62"/>
        <v/>
      </c>
      <c r="AZ259" s="464" t="str">
        <f t="shared" si="63"/>
        <v/>
      </c>
      <c r="BA259" s="47" t="str">
        <f t="shared" si="64"/>
        <v/>
      </c>
      <c r="BB259" s="47" t="str">
        <f t="shared" si="65"/>
        <v/>
      </c>
      <c r="BC259" s="47" t="str">
        <f t="shared" si="66"/>
        <v/>
      </c>
      <c r="BD259" s="47" t="str">
        <f t="shared" si="75"/>
        <v/>
      </c>
      <c r="BE259" s="486"/>
      <c r="BF259" s="492"/>
      <c r="BG259" s="464" t="str">
        <f t="shared" si="67"/>
        <v/>
      </c>
      <c r="BH259" s="464" t="str">
        <f t="shared" si="76"/>
        <v/>
      </c>
      <c r="BI259" s="464" t="str">
        <f t="shared" si="68"/>
        <v/>
      </c>
      <c r="BJ259" s="492"/>
      <c r="BK259" s="492"/>
      <c r="BL259" s="492"/>
      <c r="BM259" s="492"/>
      <c r="BN259" s="464" t="str">
        <f t="shared" si="69"/>
        <v/>
      </c>
      <c r="BO259" s="464" t="str">
        <f t="shared" si="70"/>
        <v/>
      </c>
      <c r="BP259" s="504" t="str">
        <f t="shared" si="77"/>
        <v/>
      </c>
      <c r="BQ259" s="510" t="str">
        <f t="shared" si="78"/>
        <v/>
      </c>
      <c r="BR259" s="510" t="str">
        <f>IF(F259="","",IF(OR(分岐管理シート!AK259&lt;1,分岐管理シート!AK259&gt;13),"error",""))</f>
        <v/>
      </c>
      <c r="BS259" s="510" t="str">
        <f>IF(F259="","",IF(VLOOKUP(AJ259,―!$AD$2:$AE$14,2,FALSE)&lt;=VLOOKUP(AK259,―!$AD$2:$AE$14,2,FALSE),"","error"))</f>
        <v/>
      </c>
      <c r="BT259" s="516"/>
      <c r="BU259" s="516"/>
      <c r="BV259" s="516"/>
      <c r="BW259" s="510" t="str">
        <f t="shared" si="71"/>
        <v/>
      </c>
      <c r="BX259" s="510" t="str">
        <f t="shared" si="72"/>
        <v/>
      </c>
      <c r="BY259" s="510" t="str">
        <f t="shared" si="73"/>
        <v/>
      </c>
      <c r="BZ259" s="516" t="str">
        <f t="shared" si="74"/>
        <v/>
      </c>
      <c r="CA259" s="510" t="str">
        <f>分岐管理シート!BB259</f>
        <v/>
      </c>
      <c r="CB259" s="511" t="str">
        <f t="shared" si="79"/>
        <v/>
      </c>
      <c r="CC259" s="517" t="str">
        <f t="shared" si="55"/>
        <v/>
      </c>
    </row>
    <row r="260" spans="1:81">
      <c r="A260" s="7"/>
      <c r="B260" s="16"/>
      <c r="C260" s="47">
        <v>179</v>
      </c>
      <c r="D260" s="64"/>
      <c r="E260" s="64"/>
      <c r="F260" s="64"/>
      <c r="G260" s="93"/>
      <c r="H260" s="93"/>
      <c r="I260" s="115"/>
      <c r="J260" s="115"/>
      <c r="K260" s="115"/>
      <c r="L260" s="115"/>
      <c r="M260" s="147"/>
      <c r="N260" s="161">
        <f t="shared" si="56"/>
        <v>0</v>
      </c>
      <c r="O260" s="167">
        <f t="shared" si="57"/>
        <v>0</v>
      </c>
      <c r="P260" s="181"/>
      <c r="Q260" s="194"/>
      <c r="R260" s="194"/>
      <c r="S260" s="194"/>
      <c r="T260" s="194"/>
      <c r="U260" s="194"/>
      <c r="V260" s="194"/>
      <c r="W260" s="194"/>
      <c r="X260" s="194"/>
      <c r="Y260" s="194"/>
      <c r="Z260" s="194"/>
      <c r="AA260" s="194"/>
      <c r="AB260" s="194"/>
      <c r="AC260" s="194"/>
      <c r="AD260" s="194"/>
      <c r="AE260" s="194"/>
      <c r="AF260" s="147"/>
      <c r="AG260" s="115"/>
      <c r="AH260" s="115"/>
      <c r="AI260" s="93"/>
      <c r="AJ260" s="93"/>
      <c r="AK260" s="307"/>
      <c r="AL260" s="325"/>
      <c r="AM260" s="325"/>
      <c r="AN260" s="147"/>
      <c r="AO260" s="350"/>
      <c r="AP260" s="359"/>
      <c r="AQ260" s="379"/>
      <c r="AR260" s="405"/>
      <c r="AS260" s="405"/>
      <c r="AT260" s="430" t="str">
        <f t="shared" si="58"/>
        <v/>
      </c>
      <c r="AU260" s="437" t="str">
        <f t="shared" si="59"/>
        <v/>
      </c>
      <c r="AV260" s="443" t="str">
        <f t="shared" si="60"/>
        <v/>
      </c>
      <c r="AW260" s="450" t="str">
        <f t="shared" si="54"/>
        <v/>
      </c>
      <c r="AX260" s="450" t="str">
        <f t="shared" si="61"/>
        <v/>
      </c>
      <c r="AY260" s="457" t="str">
        <f t="shared" si="62"/>
        <v/>
      </c>
      <c r="AZ260" s="464" t="str">
        <f t="shared" si="63"/>
        <v/>
      </c>
      <c r="BA260" s="47" t="str">
        <f t="shared" si="64"/>
        <v/>
      </c>
      <c r="BB260" s="47" t="str">
        <f t="shared" si="65"/>
        <v/>
      </c>
      <c r="BC260" s="47" t="str">
        <f t="shared" si="66"/>
        <v/>
      </c>
      <c r="BD260" s="47" t="str">
        <f t="shared" si="75"/>
        <v/>
      </c>
      <c r="BE260" s="486"/>
      <c r="BF260" s="492"/>
      <c r="BG260" s="464" t="str">
        <f t="shared" si="67"/>
        <v/>
      </c>
      <c r="BH260" s="464" t="str">
        <f t="shared" si="76"/>
        <v/>
      </c>
      <c r="BI260" s="464" t="str">
        <f t="shared" si="68"/>
        <v/>
      </c>
      <c r="BJ260" s="492"/>
      <c r="BK260" s="492"/>
      <c r="BL260" s="492"/>
      <c r="BM260" s="492"/>
      <c r="BN260" s="464" t="str">
        <f t="shared" si="69"/>
        <v/>
      </c>
      <c r="BO260" s="464" t="str">
        <f t="shared" si="70"/>
        <v/>
      </c>
      <c r="BP260" s="504" t="str">
        <f t="shared" si="77"/>
        <v/>
      </c>
      <c r="BQ260" s="510" t="str">
        <f t="shared" si="78"/>
        <v/>
      </c>
      <c r="BR260" s="510" t="str">
        <f>IF(F260="","",IF(OR(分岐管理シート!AK260&lt;1,分岐管理シート!AK260&gt;13),"error",""))</f>
        <v/>
      </c>
      <c r="BS260" s="510" t="str">
        <f>IF(F260="","",IF(VLOOKUP(AJ260,―!$AD$2:$AE$14,2,FALSE)&lt;=VLOOKUP(AK260,―!$AD$2:$AE$14,2,FALSE),"","error"))</f>
        <v/>
      </c>
      <c r="BT260" s="516"/>
      <c r="BU260" s="516"/>
      <c r="BV260" s="516"/>
      <c r="BW260" s="510" t="str">
        <f t="shared" si="71"/>
        <v/>
      </c>
      <c r="BX260" s="510" t="str">
        <f t="shared" si="72"/>
        <v/>
      </c>
      <c r="BY260" s="510" t="str">
        <f t="shared" si="73"/>
        <v/>
      </c>
      <c r="BZ260" s="516" t="str">
        <f t="shared" si="74"/>
        <v/>
      </c>
      <c r="CA260" s="510" t="str">
        <f>分岐管理シート!BB260</f>
        <v/>
      </c>
      <c r="CB260" s="511" t="str">
        <f t="shared" si="79"/>
        <v/>
      </c>
      <c r="CC260" s="517" t="str">
        <f t="shared" si="55"/>
        <v/>
      </c>
    </row>
    <row r="261" spans="1:81">
      <c r="A261" s="7"/>
      <c r="B261" s="16"/>
      <c r="C261" s="46">
        <v>180</v>
      </c>
      <c r="D261" s="64"/>
      <c r="E261" s="64"/>
      <c r="F261" s="64"/>
      <c r="G261" s="93"/>
      <c r="H261" s="93"/>
      <c r="I261" s="115"/>
      <c r="J261" s="115"/>
      <c r="K261" s="115"/>
      <c r="L261" s="115"/>
      <c r="M261" s="147"/>
      <c r="N261" s="161">
        <f t="shared" si="56"/>
        <v>0</v>
      </c>
      <c r="O261" s="167">
        <f t="shared" si="57"/>
        <v>0</v>
      </c>
      <c r="P261" s="181"/>
      <c r="Q261" s="194"/>
      <c r="R261" s="194"/>
      <c r="S261" s="194"/>
      <c r="T261" s="194"/>
      <c r="U261" s="194"/>
      <c r="V261" s="194"/>
      <c r="W261" s="194"/>
      <c r="X261" s="194"/>
      <c r="Y261" s="194"/>
      <c r="Z261" s="194"/>
      <c r="AA261" s="194"/>
      <c r="AB261" s="194"/>
      <c r="AC261" s="194"/>
      <c r="AD261" s="194"/>
      <c r="AE261" s="194"/>
      <c r="AF261" s="147"/>
      <c r="AG261" s="115"/>
      <c r="AH261" s="115"/>
      <c r="AI261" s="93"/>
      <c r="AJ261" s="93"/>
      <c r="AK261" s="307"/>
      <c r="AL261" s="325"/>
      <c r="AM261" s="325"/>
      <c r="AN261" s="147"/>
      <c r="AO261" s="350"/>
      <c r="AP261" s="359"/>
      <c r="AQ261" s="379"/>
      <c r="AR261" s="405"/>
      <c r="AS261" s="405"/>
      <c r="AT261" s="430" t="str">
        <f t="shared" si="58"/>
        <v/>
      </c>
      <c r="AU261" s="437" t="str">
        <f t="shared" si="59"/>
        <v/>
      </c>
      <c r="AV261" s="443" t="str">
        <f t="shared" si="60"/>
        <v/>
      </c>
      <c r="AW261" s="450" t="str">
        <f t="shared" si="54"/>
        <v/>
      </c>
      <c r="AX261" s="450" t="str">
        <f t="shared" si="61"/>
        <v/>
      </c>
      <c r="AY261" s="457" t="str">
        <f t="shared" si="62"/>
        <v/>
      </c>
      <c r="AZ261" s="464" t="str">
        <f t="shared" si="63"/>
        <v/>
      </c>
      <c r="BA261" s="47" t="str">
        <f t="shared" si="64"/>
        <v/>
      </c>
      <c r="BB261" s="47" t="str">
        <f t="shared" si="65"/>
        <v/>
      </c>
      <c r="BC261" s="47" t="str">
        <f t="shared" si="66"/>
        <v/>
      </c>
      <c r="BD261" s="47" t="str">
        <f t="shared" si="75"/>
        <v/>
      </c>
      <c r="BE261" s="486"/>
      <c r="BF261" s="492"/>
      <c r="BG261" s="464" t="str">
        <f t="shared" si="67"/>
        <v/>
      </c>
      <c r="BH261" s="464" t="str">
        <f t="shared" si="76"/>
        <v/>
      </c>
      <c r="BI261" s="464" t="str">
        <f t="shared" si="68"/>
        <v/>
      </c>
      <c r="BJ261" s="492"/>
      <c r="BK261" s="492"/>
      <c r="BL261" s="492"/>
      <c r="BM261" s="492"/>
      <c r="BN261" s="464" t="str">
        <f t="shared" si="69"/>
        <v/>
      </c>
      <c r="BO261" s="464" t="str">
        <f t="shared" si="70"/>
        <v/>
      </c>
      <c r="BP261" s="504" t="str">
        <f t="shared" si="77"/>
        <v/>
      </c>
      <c r="BQ261" s="510" t="str">
        <f t="shared" si="78"/>
        <v/>
      </c>
      <c r="BR261" s="510" t="str">
        <f>IF(F261="","",IF(OR(分岐管理シート!AK261&lt;1,分岐管理シート!AK261&gt;13),"error",""))</f>
        <v/>
      </c>
      <c r="BS261" s="510" t="str">
        <f>IF(F261="","",IF(VLOOKUP(AJ261,―!$AD$2:$AE$14,2,FALSE)&lt;=VLOOKUP(AK261,―!$AD$2:$AE$14,2,FALSE),"","error"))</f>
        <v/>
      </c>
      <c r="BT261" s="516"/>
      <c r="BU261" s="516"/>
      <c r="BV261" s="516"/>
      <c r="BW261" s="510" t="str">
        <f t="shared" si="71"/>
        <v/>
      </c>
      <c r="BX261" s="510" t="str">
        <f t="shared" si="72"/>
        <v/>
      </c>
      <c r="BY261" s="510" t="str">
        <f t="shared" si="73"/>
        <v/>
      </c>
      <c r="BZ261" s="516" t="str">
        <f t="shared" si="74"/>
        <v/>
      </c>
      <c r="CA261" s="510" t="str">
        <f>分岐管理シート!BB261</f>
        <v/>
      </c>
      <c r="CB261" s="511" t="str">
        <f t="shared" si="79"/>
        <v/>
      </c>
      <c r="CC261" s="517" t="str">
        <f t="shared" si="55"/>
        <v/>
      </c>
    </row>
    <row r="262" spans="1:81">
      <c r="A262" s="7"/>
      <c r="B262" s="16"/>
      <c r="C262" s="47">
        <v>181</v>
      </c>
      <c r="D262" s="64"/>
      <c r="E262" s="64"/>
      <c r="F262" s="64"/>
      <c r="G262" s="93"/>
      <c r="H262" s="93"/>
      <c r="I262" s="115"/>
      <c r="J262" s="115"/>
      <c r="K262" s="115"/>
      <c r="L262" s="115"/>
      <c r="M262" s="147"/>
      <c r="N262" s="161">
        <f t="shared" si="56"/>
        <v>0</v>
      </c>
      <c r="O262" s="167">
        <f t="shared" si="57"/>
        <v>0</v>
      </c>
      <c r="P262" s="181"/>
      <c r="Q262" s="194"/>
      <c r="R262" s="194"/>
      <c r="S262" s="194"/>
      <c r="T262" s="194"/>
      <c r="U262" s="194"/>
      <c r="V262" s="194"/>
      <c r="W262" s="194"/>
      <c r="X262" s="194"/>
      <c r="Y262" s="194"/>
      <c r="Z262" s="194"/>
      <c r="AA262" s="194"/>
      <c r="AB262" s="194"/>
      <c r="AC262" s="194"/>
      <c r="AD262" s="194"/>
      <c r="AE262" s="194"/>
      <c r="AF262" s="147"/>
      <c r="AG262" s="115"/>
      <c r="AH262" s="115"/>
      <c r="AI262" s="93"/>
      <c r="AJ262" s="93"/>
      <c r="AK262" s="307"/>
      <c r="AL262" s="325"/>
      <c r="AM262" s="325"/>
      <c r="AN262" s="147"/>
      <c r="AO262" s="350"/>
      <c r="AP262" s="359"/>
      <c r="AQ262" s="379"/>
      <c r="AR262" s="405"/>
      <c r="AS262" s="405"/>
      <c r="AT262" s="430" t="str">
        <f t="shared" si="58"/>
        <v/>
      </c>
      <c r="AU262" s="437" t="str">
        <f t="shared" si="59"/>
        <v/>
      </c>
      <c r="AV262" s="443" t="str">
        <f t="shared" si="60"/>
        <v/>
      </c>
      <c r="AW262" s="450" t="str">
        <f t="shared" si="54"/>
        <v/>
      </c>
      <c r="AX262" s="450" t="str">
        <f t="shared" si="61"/>
        <v/>
      </c>
      <c r="AY262" s="457" t="str">
        <f t="shared" si="62"/>
        <v/>
      </c>
      <c r="AZ262" s="464" t="str">
        <f t="shared" si="63"/>
        <v/>
      </c>
      <c r="BA262" s="47" t="str">
        <f t="shared" si="64"/>
        <v/>
      </c>
      <c r="BB262" s="47" t="str">
        <f t="shared" si="65"/>
        <v/>
      </c>
      <c r="BC262" s="47" t="str">
        <f t="shared" si="66"/>
        <v/>
      </c>
      <c r="BD262" s="47" t="str">
        <f t="shared" si="75"/>
        <v/>
      </c>
      <c r="BE262" s="486"/>
      <c r="BF262" s="492"/>
      <c r="BG262" s="464" t="str">
        <f t="shared" si="67"/>
        <v/>
      </c>
      <c r="BH262" s="464" t="str">
        <f t="shared" si="76"/>
        <v/>
      </c>
      <c r="BI262" s="464" t="str">
        <f t="shared" si="68"/>
        <v/>
      </c>
      <c r="BJ262" s="492"/>
      <c r="BK262" s="492"/>
      <c r="BL262" s="492"/>
      <c r="BM262" s="492"/>
      <c r="BN262" s="464" t="str">
        <f t="shared" si="69"/>
        <v/>
      </c>
      <c r="BO262" s="464" t="str">
        <f t="shared" si="70"/>
        <v/>
      </c>
      <c r="BP262" s="504" t="str">
        <f t="shared" si="77"/>
        <v/>
      </c>
      <c r="BQ262" s="510" t="str">
        <f t="shared" si="78"/>
        <v/>
      </c>
      <c r="BR262" s="510" t="str">
        <f>IF(F262="","",IF(OR(分岐管理シート!AK262&lt;1,分岐管理シート!AK262&gt;13),"error",""))</f>
        <v/>
      </c>
      <c r="BS262" s="510" t="str">
        <f>IF(F262="","",IF(VLOOKUP(AJ262,―!$AD$2:$AE$14,2,FALSE)&lt;=VLOOKUP(AK262,―!$AD$2:$AE$14,2,FALSE),"","error"))</f>
        <v/>
      </c>
      <c r="BT262" s="516"/>
      <c r="BU262" s="516"/>
      <c r="BV262" s="516"/>
      <c r="BW262" s="510" t="str">
        <f t="shared" si="71"/>
        <v/>
      </c>
      <c r="BX262" s="510" t="str">
        <f t="shared" si="72"/>
        <v/>
      </c>
      <c r="BY262" s="510" t="str">
        <f t="shared" si="73"/>
        <v/>
      </c>
      <c r="BZ262" s="516" t="str">
        <f t="shared" si="74"/>
        <v/>
      </c>
      <c r="CA262" s="510" t="str">
        <f>分岐管理シート!BB262</f>
        <v/>
      </c>
      <c r="CB262" s="511" t="str">
        <f t="shared" si="79"/>
        <v/>
      </c>
      <c r="CC262" s="517" t="str">
        <f t="shared" si="55"/>
        <v/>
      </c>
    </row>
    <row r="263" spans="1:81">
      <c r="A263" s="7"/>
      <c r="B263" s="16"/>
      <c r="C263" s="47">
        <v>182</v>
      </c>
      <c r="D263" s="64"/>
      <c r="E263" s="64"/>
      <c r="F263" s="64"/>
      <c r="G263" s="93"/>
      <c r="H263" s="93"/>
      <c r="I263" s="115"/>
      <c r="J263" s="115"/>
      <c r="K263" s="115"/>
      <c r="L263" s="115"/>
      <c r="M263" s="147"/>
      <c r="N263" s="161">
        <f t="shared" si="56"/>
        <v>0</v>
      </c>
      <c r="O263" s="167">
        <f t="shared" si="57"/>
        <v>0</v>
      </c>
      <c r="P263" s="181"/>
      <c r="Q263" s="194"/>
      <c r="R263" s="194"/>
      <c r="S263" s="194"/>
      <c r="T263" s="194"/>
      <c r="U263" s="194"/>
      <c r="V263" s="194"/>
      <c r="W263" s="194"/>
      <c r="X263" s="194"/>
      <c r="Y263" s="194"/>
      <c r="Z263" s="194"/>
      <c r="AA263" s="194"/>
      <c r="AB263" s="194"/>
      <c r="AC263" s="194"/>
      <c r="AD263" s="194"/>
      <c r="AE263" s="194"/>
      <c r="AF263" s="147"/>
      <c r="AG263" s="115"/>
      <c r="AH263" s="115"/>
      <c r="AI263" s="93"/>
      <c r="AJ263" s="93"/>
      <c r="AK263" s="307"/>
      <c r="AL263" s="325"/>
      <c r="AM263" s="325"/>
      <c r="AN263" s="147"/>
      <c r="AO263" s="350"/>
      <c r="AP263" s="359"/>
      <c r="AQ263" s="379"/>
      <c r="AR263" s="405"/>
      <c r="AS263" s="405"/>
      <c r="AT263" s="430" t="str">
        <f t="shared" si="58"/>
        <v/>
      </c>
      <c r="AU263" s="437" t="str">
        <f t="shared" si="59"/>
        <v/>
      </c>
      <c r="AV263" s="443" t="str">
        <f t="shared" si="60"/>
        <v/>
      </c>
      <c r="AW263" s="450" t="str">
        <f t="shared" si="54"/>
        <v/>
      </c>
      <c r="AX263" s="450" t="str">
        <f t="shared" si="61"/>
        <v/>
      </c>
      <c r="AY263" s="457" t="str">
        <f t="shared" si="62"/>
        <v/>
      </c>
      <c r="AZ263" s="464" t="str">
        <f t="shared" si="63"/>
        <v/>
      </c>
      <c r="BA263" s="47" t="str">
        <f t="shared" si="64"/>
        <v/>
      </c>
      <c r="BB263" s="47" t="str">
        <f t="shared" si="65"/>
        <v/>
      </c>
      <c r="BC263" s="47" t="str">
        <f t="shared" si="66"/>
        <v/>
      </c>
      <c r="BD263" s="47" t="str">
        <f t="shared" si="75"/>
        <v/>
      </c>
      <c r="BE263" s="486"/>
      <c r="BF263" s="492"/>
      <c r="BG263" s="464" t="str">
        <f t="shared" si="67"/>
        <v/>
      </c>
      <c r="BH263" s="464" t="str">
        <f t="shared" si="76"/>
        <v/>
      </c>
      <c r="BI263" s="464" t="str">
        <f t="shared" si="68"/>
        <v/>
      </c>
      <c r="BJ263" s="492"/>
      <c r="BK263" s="492"/>
      <c r="BL263" s="492"/>
      <c r="BM263" s="492"/>
      <c r="BN263" s="464" t="str">
        <f t="shared" si="69"/>
        <v/>
      </c>
      <c r="BO263" s="464" t="str">
        <f t="shared" si="70"/>
        <v/>
      </c>
      <c r="BP263" s="504" t="str">
        <f t="shared" si="77"/>
        <v/>
      </c>
      <c r="BQ263" s="510" t="str">
        <f t="shared" si="78"/>
        <v/>
      </c>
      <c r="BR263" s="510" t="str">
        <f>IF(F263="","",IF(OR(分岐管理シート!AK263&lt;1,分岐管理シート!AK263&gt;13),"error",""))</f>
        <v/>
      </c>
      <c r="BS263" s="510" t="str">
        <f>IF(F263="","",IF(VLOOKUP(AJ263,―!$AD$2:$AE$14,2,FALSE)&lt;=VLOOKUP(AK263,―!$AD$2:$AE$14,2,FALSE),"","error"))</f>
        <v/>
      </c>
      <c r="BT263" s="516"/>
      <c r="BU263" s="516"/>
      <c r="BV263" s="516"/>
      <c r="BW263" s="510" t="str">
        <f t="shared" si="71"/>
        <v/>
      </c>
      <c r="BX263" s="510" t="str">
        <f t="shared" si="72"/>
        <v/>
      </c>
      <c r="BY263" s="510" t="str">
        <f t="shared" si="73"/>
        <v/>
      </c>
      <c r="BZ263" s="516" t="str">
        <f t="shared" si="74"/>
        <v/>
      </c>
      <c r="CA263" s="510" t="str">
        <f>分岐管理シート!BB263</f>
        <v/>
      </c>
      <c r="CB263" s="511" t="str">
        <f t="shared" si="79"/>
        <v/>
      </c>
      <c r="CC263" s="517" t="str">
        <f t="shared" si="55"/>
        <v/>
      </c>
    </row>
    <row r="264" spans="1:81">
      <c r="A264" s="7"/>
      <c r="B264" s="16"/>
      <c r="C264" s="46">
        <v>183</v>
      </c>
      <c r="D264" s="64"/>
      <c r="E264" s="64"/>
      <c r="F264" s="64"/>
      <c r="G264" s="93"/>
      <c r="H264" s="93"/>
      <c r="I264" s="115"/>
      <c r="J264" s="115"/>
      <c r="K264" s="115"/>
      <c r="L264" s="115"/>
      <c r="M264" s="147"/>
      <c r="N264" s="161">
        <f t="shared" si="56"/>
        <v>0</v>
      </c>
      <c r="O264" s="167">
        <f t="shared" si="57"/>
        <v>0</v>
      </c>
      <c r="P264" s="181"/>
      <c r="Q264" s="194"/>
      <c r="R264" s="194"/>
      <c r="S264" s="194"/>
      <c r="T264" s="194"/>
      <c r="U264" s="194"/>
      <c r="V264" s="194"/>
      <c r="W264" s="194"/>
      <c r="X264" s="194"/>
      <c r="Y264" s="194"/>
      <c r="Z264" s="194"/>
      <c r="AA264" s="194"/>
      <c r="AB264" s="194"/>
      <c r="AC264" s="194"/>
      <c r="AD264" s="194"/>
      <c r="AE264" s="194"/>
      <c r="AF264" s="147"/>
      <c r="AG264" s="115"/>
      <c r="AH264" s="115"/>
      <c r="AI264" s="93"/>
      <c r="AJ264" s="93"/>
      <c r="AK264" s="307"/>
      <c r="AL264" s="325"/>
      <c r="AM264" s="325"/>
      <c r="AN264" s="147"/>
      <c r="AO264" s="350"/>
      <c r="AP264" s="359"/>
      <c r="AQ264" s="379"/>
      <c r="AR264" s="405"/>
      <c r="AS264" s="405"/>
      <c r="AT264" s="430" t="str">
        <f t="shared" si="58"/>
        <v/>
      </c>
      <c r="AU264" s="437" t="str">
        <f t="shared" si="59"/>
        <v/>
      </c>
      <c r="AV264" s="443" t="str">
        <f t="shared" si="60"/>
        <v/>
      </c>
      <c r="AW264" s="450" t="str">
        <f t="shared" si="54"/>
        <v/>
      </c>
      <c r="AX264" s="450" t="str">
        <f t="shared" si="61"/>
        <v/>
      </c>
      <c r="AY264" s="457" t="str">
        <f t="shared" si="62"/>
        <v/>
      </c>
      <c r="AZ264" s="464" t="str">
        <f t="shared" si="63"/>
        <v/>
      </c>
      <c r="BA264" s="47" t="str">
        <f t="shared" si="64"/>
        <v/>
      </c>
      <c r="BB264" s="47" t="str">
        <f t="shared" si="65"/>
        <v/>
      </c>
      <c r="BC264" s="47" t="str">
        <f t="shared" si="66"/>
        <v/>
      </c>
      <c r="BD264" s="47" t="str">
        <f t="shared" si="75"/>
        <v/>
      </c>
      <c r="BE264" s="486"/>
      <c r="BF264" s="492"/>
      <c r="BG264" s="464" t="str">
        <f t="shared" si="67"/>
        <v/>
      </c>
      <c r="BH264" s="464" t="str">
        <f t="shared" si="76"/>
        <v/>
      </c>
      <c r="BI264" s="464" t="str">
        <f t="shared" si="68"/>
        <v/>
      </c>
      <c r="BJ264" s="492"/>
      <c r="BK264" s="492"/>
      <c r="BL264" s="492"/>
      <c r="BM264" s="492"/>
      <c r="BN264" s="464" t="str">
        <f t="shared" si="69"/>
        <v/>
      </c>
      <c r="BO264" s="464" t="str">
        <f t="shared" si="70"/>
        <v/>
      </c>
      <c r="BP264" s="504" t="str">
        <f t="shared" si="77"/>
        <v/>
      </c>
      <c r="BQ264" s="510" t="str">
        <f t="shared" si="78"/>
        <v/>
      </c>
      <c r="BR264" s="510" t="str">
        <f>IF(F264="","",IF(OR(分岐管理シート!AK264&lt;1,分岐管理シート!AK264&gt;13),"error",""))</f>
        <v/>
      </c>
      <c r="BS264" s="510" t="str">
        <f>IF(F264="","",IF(VLOOKUP(AJ264,―!$AD$2:$AE$14,2,FALSE)&lt;=VLOOKUP(AK264,―!$AD$2:$AE$14,2,FALSE),"","error"))</f>
        <v/>
      </c>
      <c r="BT264" s="516"/>
      <c r="BU264" s="516"/>
      <c r="BV264" s="516"/>
      <c r="BW264" s="510" t="str">
        <f t="shared" si="71"/>
        <v/>
      </c>
      <c r="BX264" s="510" t="str">
        <f t="shared" si="72"/>
        <v/>
      </c>
      <c r="BY264" s="510" t="str">
        <f t="shared" si="73"/>
        <v/>
      </c>
      <c r="BZ264" s="516" t="str">
        <f t="shared" si="74"/>
        <v/>
      </c>
      <c r="CA264" s="510" t="str">
        <f>分岐管理シート!BB264</f>
        <v/>
      </c>
      <c r="CB264" s="511" t="str">
        <f t="shared" si="79"/>
        <v/>
      </c>
      <c r="CC264" s="517" t="str">
        <f t="shared" si="55"/>
        <v/>
      </c>
    </row>
    <row r="265" spans="1:81">
      <c r="A265" s="7"/>
      <c r="B265" s="16"/>
      <c r="C265" s="47">
        <v>184</v>
      </c>
      <c r="D265" s="64"/>
      <c r="E265" s="64"/>
      <c r="F265" s="64"/>
      <c r="G265" s="93"/>
      <c r="H265" s="93"/>
      <c r="I265" s="115"/>
      <c r="J265" s="115"/>
      <c r="K265" s="115"/>
      <c r="L265" s="115"/>
      <c r="M265" s="147"/>
      <c r="N265" s="161">
        <f t="shared" si="56"/>
        <v>0</v>
      </c>
      <c r="O265" s="167">
        <f t="shared" si="57"/>
        <v>0</v>
      </c>
      <c r="P265" s="181"/>
      <c r="Q265" s="194"/>
      <c r="R265" s="194"/>
      <c r="S265" s="194"/>
      <c r="T265" s="194"/>
      <c r="U265" s="194"/>
      <c r="V265" s="194"/>
      <c r="W265" s="194"/>
      <c r="X265" s="194"/>
      <c r="Y265" s="194"/>
      <c r="Z265" s="194"/>
      <c r="AA265" s="194"/>
      <c r="AB265" s="194"/>
      <c r="AC265" s="194"/>
      <c r="AD265" s="194"/>
      <c r="AE265" s="194"/>
      <c r="AF265" s="147"/>
      <c r="AG265" s="115"/>
      <c r="AH265" s="115"/>
      <c r="AI265" s="93"/>
      <c r="AJ265" s="93"/>
      <c r="AK265" s="307"/>
      <c r="AL265" s="325"/>
      <c r="AM265" s="325"/>
      <c r="AN265" s="147"/>
      <c r="AO265" s="350"/>
      <c r="AP265" s="359"/>
      <c r="AQ265" s="379"/>
      <c r="AR265" s="405"/>
      <c r="AS265" s="405"/>
      <c r="AT265" s="430" t="str">
        <f t="shared" si="58"/>
        <v/>
      </c>
      <c r="AU265" s="437" t="str">
        <f t="shared" si="59"/>
        <v/>
      </c>
      <c r="AV265" s="443" t="str">
        <f t="shared" si="60"/>
        <v/>
      </c>
      <c r="AW265" s="450" t="str">
        <f t="shared" ref="AW265:AW328" si="80">IF(F265="","",IF(H265="","error",""))</f>
        <v/>
      </c>
      <c r="AX265" s="450" t="str">
        <f t="shared" si="61"/>
        <v/>
      </c>
      <c r="AY265" s="457" t="str">
        <f t="shared" si="62"/>
        <v/>
      </c>
      <c r="AZ265" s="464" t="str">
        <f t="shared" si="63"/>
        <v/>
      </c>
      <c r="BA265" s="47" t="str">
        <f t="shared" si="64"/>
        <v/>
      </c>
      <c r="BB265" s="47" t="str">
        <f t="shared" si="65"/>
        <v/>
      </c>
      <c r="BC265" s="47" t="str">
        <f t="shared" si="66"/>
        <v/>
      </c>
      <c r="BD265" s="47" t="str">
        <f t="shared" si="75"/>
        <v/>
      </c>
      <c r="BE265" s="486"/>
      <c r="BF265" s="492"/>
      <c r="BG265" s="464" t="str">
        <f t="shared" si="67"/>
        <v/>
      </c>
      <c r="BH265" s="464" t="str">
        <f t="shared" si="76"/>
        <v/>
      </c>
      <c r="BI265" s="464" t="str">
        <f t="shared" si="68"/>
        <v/>
      </c>
      <c r="BJ265" s="492"/>
      <c r="BK265" s="492"/>
      <c r="BL265" s="492"/>
      <c r="BM265" s="492"/>
      <c r="BN265" s="464" t="str">
        <f t="shared" si="69"/>
        <v/>
      </c>
      <c r="BO265" s="464" t="str">
        <f t="shared" si="70"/>
        <v/>
      </c>
      <c r="BP265" s="504" t="str">
        <f t="shared" si="77"/>
        <v/>
      </c>
      <c r="BQ265" s="510" t="str">
        <f t="shared" si="78"/>
        <v/>
      </c>
      <c r="BR265" s="510" t="str">
        <f>IF(F265="","",IF(OR(分岐管理シート!AK265&lt;1,分岐管理シート!AK265&gt;13),"error",""))</f>
        <v/>
      </c>
      <c r="BS265" s="510" t="str">
        <f>IF(F265="","",IF(VLOOKUP(AJ265,―!$AD$2:$AE$14,2,FALSE)&lt;=VLOOKUP(AK265,―!$AD$2:$AE$14,2,FALSE),"","error"))</f>
        <v/>
      </c>
      <c r="BT265" s="516"/>
      <c r="BU265" s="516"/>
      <c r="BV265" s="516"/>
      <c r="BW265" s="510" t="str">
        <f t="shared" si="71"/>
        <v/>
      </c>
      <c r="BX265" s="510" t="str">
        <f t="shared" si="72"/>
        <v/>
      </c>
      <c r="BY265" s="510" t="str">
        <f t="shared" si="73"/>
        <v/>
      </c>
      <c r="BZ265" s="516" t="str">
        <f t="shared" si="74"/>
        <v/>
      </c>
      <c r="CA265" s="510" t="str">
        <f>分岐管理シート!BB265</f>
        <v/>
      </c>
      <c r="CB265" s="511" t="str">
        <f t="shared" si="79"/>
        <v/>
      </c>
      <c r="CC265" s="517" t="str">
        <f t="shared" ref="CC265:CC328" si="81">IF(AO265&lt;&gt;"",IF(AND(AI265&lt;&gt;"○",AK265="R6.4以降"),"","error"),"")</f>
        <v/>
      </c>
    </row>
    <row r="266" spans="1:81">
      <c r="A266" s="7"/>
      <c r="B266" s="16"/>
      <c r="C266" s="47">
        <v>185</v>
      </c>
      <c r="D266" s="64"/>
      <c r="E266" s="64"/>
      <c r="F266" s="64"/>
      <c r="G266" s="93"/>
      <c r="H266" s="93"/>
      <c r="I266" s="115"/>
      <c r="J266" s="115"/>
      <c r="K266" s="115"/>
      <c r="L266" s="115"/>
      <c r="M266" s="147"/>
      <c r="N266" s="161">
        <f t="shared" si="56"/>
        <v>0</v>
      </c>
      <c r="O266" s="167">
        <f t="shared" si="57"/>
        <v>0</v>
      </c>
      <c r="P266" s="181"/>
      <c r="Q266" s="194"/>
      <c r="R266" s="194"/>
      <c r="S266" s="194"/>
      <c r="T266" s="194"/>
      <c r="U266" s="194"/>
      <c r="V266" s="194"/>
      <c r="W266" s="194"/>
      <c r="X266" s="194"/>
      <c r="Y266" s="194"/>
      <c r="Z266" s="194"/>
      <c r="AA266" s="194"/>
      <c r="AB266" s="194"/>
      <c r="AC266" s="194"/>
      <c r="AD266" s="194"/>
      <c r="AE266" s="194"/>
      <c r="AF266" s="147"/>
      <c r="AG266" s="115"/>
      <c r="AH266" s="115"/>
      <c r="AI266" s="93"/>
      <c r="AJ266" s="93"/>
      <c r="AK266" s="307"/>
      <c r="AL266" s="325"/>
      <c r="AM266" s="325"/>
      <c r="AN266" s="147"/>
      <c r="AO266" s="350"/>
      <c r="AP266" s="359"/>
      <c r="AQ266" s="379"/>
      <c r="AR266" s="405"/>
      <c r="AS266" s="405"/>
      <c r="AT266" s="430" t="str">
        <f t="shared" si="58"/>
        <v/>
      </c>
      <c r="AU266" s="437" t="str">
        <f t="shared" si="59"/>
        <v/>
      </c>
      <c r="AV266" s="443" t="str">
        <f t="shared" si="60"/>
        <v/>
      </c>
      <c r="AW266" s="450" t="str">
        <f t="shared" si="80"/>
        <v/>
      </c>
      <c r="AX266" s="450" t="str">
        <f t="shared" si="61"/>
        <v/>
      </c>
      <c r="AY266" s="457" t="str">
        <f t="shared" si="62"/>
        <v/>
      </c>
      <c r="AZ266" s="464" t="str">
        <f t="shared" si="63"/>
        <v/>
      </c>
      <c r="BA266" s="47" t="str">
        <f t="shared" si="64"/>
        <v/>
      </c>
      <c r="BB266" s="47" t="str">
        <f t="shared" si="65"/>
        <v/>
      </c>
      <c r="BC266" s="47" t="str">
        <f t="shared" si="66"/>
        <v/>
      </c>
      <c r="BD266" s="47" t="str">
        <f t="shared" si="75"/>
        <v/>
      </c>
      <c r="BE266" s="486"/>
      <c r="BF266" s="492"/>
      <c r="BG266" s="464" t="str">
        <f t="shared" si="67"/>
        <v/>
      </c>
      <c r="BH266" s="464" t="str">
        <f t="shared" si="76"/>
        <v/>
      </c>
      <c r="BI266" s="464" t="str">
        <f t="shared" si="68"/>
        <v/>
      </c>
      <c r="BJ266" s="492"/>
      <c r="BK266" s="492"/>
      <c r="BL266" s="492"/>
      <c r="BM266" s="492"/>
      <c r="BN266" s="464" t="str">
        <f t="shared" si="69"/>
        <v/>
      </c>
      <c r="BO266" s="464" t="str">
        <f t="shared" si="70"/>
        <v/>
      </c>
      <c r="BP266" s="504" t="str">
        <f t="shared" si="77"/>
        <v/>
      </c>
      <c r="BQ266" s="510" t="str">
        <f t="shared" si="78"/>
        <v/>
      </c>
      <c r="BR266" s="510" t="str">
        <f>IF(F266="","",IF(OR(分岐管理シート!AK266&lt;1,分岐管理シート!AK266&gt;13),"error",""))</f>
        <v/>
      </c>
      <c r="BS266" s="510" t="str">
        <f>IF(F266="","",IF(VLOOKUP(AJ266,―!$AD$2:$AE$14,2,FALSE)&lt;=VLOOKUP(AK266,―!$AD$2:$AE$14,2,FALSE),"","error"))</f>
        <v/>
      </c>
      <c r="BT266" s="516"/>
      <c r="BU266" s="516"/>
      <c r="BV266" s="516"/>
      <c r="BW266" s="510" t="str">
        <f t="shared" si="71"/>
        <v/>
      </c>
      <c r="BX266" s="510" t="str">
        <f t="shared" si="72"/>
        <v/>
      </c>
      <c r="BY266" s="510" t="str">
        <f t="shared" si="73"/>
        <v/>
      </c>
      <c r="BZ266" s="516" t="str">
        <f t="shared" si="74"/>
        <v/>
      </c>
      <c r="CA266" s="510" t="str">
        <f>分岐管理シート!BB266</f>
        <v/>
      </c>
      <c r="CB266" s="511" t="str">
        <f t="shared" si="79"/>
        <v/>
      </c>
      <c r="CC266" s="517" t="str">
        <f t="shared" si="81"/>
        <v/>
      </c>
    </row>
    <row r="267" spans="1:81">
      <c r="A267" s="7"/>
      <c r="B267" s="16"/>
      <c r="C267" s="46">
        <v>186</v>
      </c>
      <c r="D267" s="64"/>
      <c r="E267" s="64"/>
      <c r="F267" s="64"/>
      <c r="G267" s="93"/>
      <c r="H267" s="93"/>
      <c r="I267" s="115"/>
      <c r="J267" s="115"/>
      <c r="K267" s="115"/>
      <c r="L267" s="115"/>
      <c r="M267" s="147"/>
      <c r="N267" s="161">
        <f t="shared" si="56"/>
        <v>0</v>
      </c>
      <c r="O267" s="167">
        <f t="shared" si="57"/>
        <v>0</v>
      </c>
      <c r="P267" s="181"/>
      <c r="Q267" s="194"/>
      <c r="R267" s="194"/>
      <c r="S267" s="194"/>
      <c r="T267" s="194"/>
      <c r="U267" s="194"/>
      <c r="V267" s="194"/>
      <c r="W267" s="194"/>
      <c r="X267" s="194"/>
      <c r="Y267" s="194"/>
      <c r="Z267" s="194"/>
      <c r="AA267" s="194"/>
      <c r="AB267" s="194"/>
      <c r="AC267" s="194"/>
      <c r="AD267" s="194"/>
      <c r="AE267" s="194"/>
      <c r="AF267" s="147"/>
      <c r="AG267" s="115"/>
      <c r="AH267" s="115"/>
      <c r="AI267" s="93"/>
      <c r="AJ267" s="93"/>
      <c r="AK267" s="307"/>
      <c r="AL267" s="325"/>
      <c r="AM267" s="325"/>
      <c r="AN267" s="147"/>
      <c r="AO267" s="350"/>
      <c r="AP267" s="359"/>
      <c r="AQ267" s="379"/>
      <c r="AR267" s="405"/>
      <c r="AS267" s="405"/>
      <c r="AT267" s="430" t="str">
        <f t="shared" si="58"/>
        <v/>
      </c>
      <c r="AU267" s="437" t="str">
        <f t="shared" si="59"/>
        <v/>
      </c>
      <c r="AV267" s="443" t="str">
        <f t="shared" si="60"/>
        <v/>
      </c>
      <c r="AW267" s="450" t="str">
        <f t="shared" si="80"/>
        <v/>
      </c>
      <c r="AX267" s="450" t="str">
        <f t="shared" si="61"/>
        <v/>
      </c>
      <c r="AY267" s="457" t="str">
        <f t="shared" si="62"/>
        <v/>
      </c>
      <c r="AZ267" s="464" t="str">
        <f t="shared" si="63"/>
        <v/>
      </c>
      <c r="BA267" s="47" t="str">
        <f t="shared" si="64"/>
        <v/>
      </c>
      <c r="BB267" s="47" t="str">
        <f t="shared" si="65"/>
        <v/>
      </c>
      <c r="BC267" s="47" t="str">
        <f t="shared" si="66"/>
        <v/>
      </c>
      <c r="BD267" s="47" t="str">
        <f t="shared" si="75"/>
        <v/>
      </c>
      <c r="BE267" s="486"/>
      <c r="BF267" s="492"/>
      <c r="BG267" s="464" t="str">
        <f t="shared" si="67"/>
        <v/>
      </c>
      <c r="BH267" s="464" t="str">
        <f t="shared" si="76"/>
        <v/>
      </c>
      <c r="BI267" s="464" t="str">
        <f t="shared" si="68"/>
        <v/>
      </c>
      <c r="BJ267" s="492"/>
      <c r="BK267" s="492"/>
      <c r="BL267" s="492"/>
      <c r="BM267" s="492"/>
      <c r="BN267" s="464" t="str">
        <f t="shared" si="69"/>
        <v/>
      </c>
      <c r="BO267" s="464" t="str">
        <f t="shared" si="70"/>
        <v/>
      </c>
      <c r="BP267" s="504" t="str">
        <f t="shared" si="77"/>
        <v/>
      </c>
      <c r="BQ267" s="510" t="str">
        <f t="shared" si="78"/>
        <v/>
      </c>
      <c r="BR267" s="510" t="str">
        <f>IF(F267="","",IF(OR(分岐管理シート!AK267&lt;1,分岐管理シート!AK267&gt;13),"error",""))</f>
        <v/>
      </c>
      <c r="BS267" s="510" t="str">
        <f>IF(F267="","",IF(VLOOKUP(AJ267,―!$AD$2:$AE$14,2,FALSE)&lt;=VLOOKUP(AK267,―!$AD$2:$AE$14,2,FALSE),"","error"))</f>
        <v/>
      </c>
      <c r="BT267" s="516"/>
      <c r="BU267" s="516"/>
      <c r="BV267" s="516"/>
      <c r="BW267" s="510" t="str">
        <f t="shared" si="71"/>
        <v/>
      </c>
      <c r="BX267" s="510" t="str">
        <f t="shared" si="72"/>
        <v/>
      </c>
      <c r="BY267" s="510" t="str">
        <f t="shared" si="73"/>
        <v/>
      </c>
      <c r="BZ267" s="516" t="str">
        <f t="shared" si="74"/>
        <v/>
      </c>
      <c r="CA267" s="510" t="str">
        <f>分岐管理シート!BB267</f>
        <v/>
      </c>
      <c r="CB267" s="511" t="str">
        <f t="shared" si="79"/>
        <v/>
      </c>
      <c r="CC267" s="517" t="str">
        <f t="shared" si="81"/>
        <v/>
      </c>
    </row>
    <row r="268" spans="1:81">
      <c r="A268" s="7"/>
      <c r="B268" s="16"/>
      <c r="C268" s="47">
        <v>187</v>
      </c>
      <c r="D268" s="64"/>
      <c r="E268" s="64"/>
      <c r="F268" s="64"/>
      <c r="G268" s="93"/>
      <c r="H268" s="93"/>
      <c r="I268" s="115"/>
      <c r="J268" s="115"/>
      <c r="K268" s="115"/>
      <c r="L268" s="115"/>
      <c r="M268" s="147"/>
      <c r="N268" s="161">
        <f t="shared" si="56"/>
        <v>0</v>
      </c>
      <c r="O268" s="167">
        <f t="shared" si="57"/>
        <v>0</v>
      </c>
      <c r="P268" s="181"/>
      <c r="Q268" s="194"/>
      <c r="R268" s="194"/>
      <c r="S268" s="194"/>
      <c r="T268" s="194"/>
      <c r="U268" s="194"/>
      <c r="V268" s="194"/>
      <c r="W268" s="194"/>
      <c r="X268" s="194"/>
      <c r="Y268" s="194"/>
      <c r="Z268" s="194"/>
      <c r="AA268" s="194"/>
      <c r="AB268" s="194"/>
      <c r="AC268" s="194"/>
      <c r="AD268" s="194"/>
      <c r="AE268" s="194"/>
      <c r="AF268" s="147"/>
      <c r="AG268" s="115"/>
      <c r="AH268" s="115"/>
      <c r="AI268" s="93"/>
      <c r="AJ268" s="93"/>
      <c r="AK268" s="307"/>
      <c r="AL268" s="325"/>
      <c r="AM268" s="325"/>
      <c r="AN268" s="147"/>
      <c r="AO268" s="350"/>
      <c r="AP268" s="359"/>
      <c r="AQ268" s="379"/>
      <c r="AR268" s="405"/>
      <c r="AS268" s="405"/>
      <c r="AT268" s="430" t="str">
        <f t="shared" si="58"/>
        <v/>
      </c>
      <c r="AU268" s="437" t="str">
        <f t="shared" si="59"/>
        <v/>
      </c>
      <c r="AV268" s="443" t="str">
        <f t="shared" si="60"/>
        <v/>
      </c>
      <c r="AW268" s="450" t="str">
        <f t="shared" si="80"/>
        <v/>
      </c>
      <c r="AX268" s="450" t="str">
        <f t="shared" si="61"/>
        <v/>
      </c>
      <c r="AY268" s="457" t="str">
        <f t="shared" si="62"/>
        <v/>
      </c>
      <c r="AZ268" s="464" t="str">
        <f t="shared" si="63"/>
        <v/>
      </c>
      <c r="BA268" s="47" t="str">
        <f t="shared" si="64"/>
        <v/>
      </c>
      <c r="BB268" s="47" t="str">
        <f t="shared" si="65"/>
        <v/>
      </c>
      <c r="BC268" s="47" t="str">
        <f t="shared" si="66"/>
        <v/>
      </c>
      <c r="BD268" s="47" t="str">
        <f t="shared" si="75"/>
        <v/>
      </c>
      <c r="BE268" s="486"/>
      <c r="BF268" s="492"/>
      <c r="BG268" s="464" t="str">
        <f t="shared" si="67"/>
        <v/>
      </c>
      <c r="BH268" s="464" t="str">
        <f t="shared" si="76"/>
        <v/>
      </c>
      <c r="BI268" s="464" t="str">
        <f t="shared" si="68"/>
        <v/>
      </c>
      <c r="BJ268" s="492"/>
      <c r="BK268" s="492"/>
      <c r="BL268" s="492"/>
      <c r="BM268" s="492"/>
      <c r="BN268" s="464" t="str">
        <f t="shared" si="69"/>
        <v/>
      </c>
      <c r="BO268" s="464" t="str">
        <f t="shared" si="70"/>
        <v/>
      </c>
      <c r="BP268" s="504" t="str">
        <f t="shared" si="77"/>
        <v/>
      </c>
      <c r="BQ268" s="510" t="str">
        <f t="shared" si="78"/>
        <v/>
      </c>
      <c r="BR268" s="510" t="str">
        <f>IF(F268="","",IF(OR(分岐管理シート!AK268&lt;1,分岐管理シート!AK268&gt;13),"error",""))</f>
        <v/>
      </c>
      <c r="BS268" s="510" t="str">
        <f>IF(F268="","",IF(VLOOKUP(AJ268,―!$AD$2:$AE$14,2,FALSE)&lt;=VLOOKUP(AK268,―!$AD$2:$AE$14,2,FALSE),"","error"))</f>
        <v/>
      </c>
      <c r="BT268" s="516"/>
      <c r="BU268" s="516"/>
      <c r="BV268" s="516"/>
      <c r="BW268" s="510" t="str">
        <f t="shared" si="71"/>
        <v/>
      </c>
      <c r="BX268" s="510" t="str">
        <f t="shared" si="72"/>
        <v/>
      </c>
      <c r="BY268" s="510" t="str">
        <f t="shared" si="73"/>
        <v/>
      </c>
      <c r="BZ268" s="516" t="str">
        <f t="shared" si="74"/>
        <v/>
      </c>
      <c r="CA268" s="510" t="str">
        <f>分岐管理シート!BB268</f>
        <v/>
      </c>
      <c r="CB268" s="511" t="str">
        <f t="shared" si="79"/>
        <v/>
      </c>
      <c r="CC268" s="517" t="str">
        <f t="shared" si="81"/>
        <v/>
      </c>
    </row>
    <row r="269" spans="1:81">
      <c r="A269" s="7"/>
      <c r="B269" s="16"/>
      <c r="C269" s="47">
        <v>188</v>
      </c>
      <c r="D269" s="64"/>
      <c r="E269" s="64"/>
      <c r="F269" s="64"/>
      <c r="G269" s="93"/>
      <c r="H269" s="93"/>
      <c r="I269" s="115"/>
      <c r="J269" s="115"/>
      <c r="K269" s="115"/>
      <c r="L269" s="115"/>
      <c r="M269" s="147"/>
      <c r="N269" s="161">
        <f t="shared" si="56"/>
        <v>0</v>
      </c>
      <c r="O269" s="167">
        <f t="shared" si="57"/>
        <v>0</v>
      </c>
      <c r="P269" s="181"/>
      <c r="Q269" s="194"/>
      <c r="R269" s="194"/>
      <c r="S269" s="194"/>
      <c r="T269" s="194"/>
      <c r="U269" s="194"/>
      <c r="V269" s="194"/>
      <c r="W269" s="194"/>
      <c r="X269" s="194"/>
      <c r="Y269" s="194"/>
      <c r="Z269" s="194"/>
      <c r="AA269" s="194"/>
      <c r="AB269" s="194"/>
      <c r="AC269" s="194"/>
      <c r="AD269" s="194"/>
      <c r="AE269" s="194"/>
      <c r="AF269" s="147"/>
      <c r="AG269" s="115"/>
      <c r="AH269" s="115"/>
      <c r="AI269" s="93"/>
      <c r="AJ269" s="93"/>
      <c r="AK269" s="307"/>
      <c r="AL269" s="325"/>
      <c r="AM269" s="325"/>
      <c r="AN269" s="147"/>
      <c r="AO269" s="350"/>
      <c r="AP269" s="359"/>
      <c r="AQ269" s="379"/>
      <c r="AR269" s="405"/>
      <c r="AS269" s="405"/>
      <c r="AT269" s="430" t="str">
        <f t="shared" si="58"/>
        <v/>
      </c>
      <c r="AU269" s="437" t="str">
        <f t="shared" si="59"/>
        <v/>
      </c>
      <c r="AV269" s="443" t="str">
        <f t="shared" si="60"/>
        <v/>
      </c>
      <c r="AW269" s="450" t="str">
        <f t="shared" si="80"/>
        <v/>
      </c>
      <c r="AX269" s="450" t="str">
        <f t="shared" si="61"/>
        <v/>
      </c>
      <c r="AY269" s="457" t="str">
        <f t="shared" si="62"/>
        <v/>
      </c>
      <c r="AZ269" s="464" t="str">
        <f t="shared" si="63"/>
        <v/>
      </c>
      <c r="BA269" s="47" t="str">
        <f t="shared" si="64"/>
        <v/>
      </c>
      <c r="BB269" s="47" t="str">
        <f t="shared" si="65"/>
        <v/>
      </c>
      <c r="BC269" s="47" t="str">
        <f t="shared" si="66"/>
        <v/>
      </c>
      <c r="BD269" s="47" t="str">
        <f t="shared" si="75"/>
        <v/>
      </c>
      <c r="BE269" s="486"/>
      <c r="BF269" s="492"/>
      <c r="BG269" s="464" t="str">
        <f t="shared" si="67"/>
        <v/>
      </c>
      <c r="BH269" s="464" t="str">
        <f t="shared" si="76"/>
        <v/>
      </c>
      <c r="BI269" s="464" t="str">
        <f t="shared" si="68"/>
        <v/>
      </c>
      <c r="BJ269" s="492"/>
      <c r="BK269" s="492"/>
      <c r="BL269" s="492"/>
      <c r="BM269" s="492"/>
      <c r="BN269" s="464" t="str">
        <f t="shared" si="69"/>
        <v/>
      </c>
      <c r="BO269" s="464" t="str">
        <f t="shared" si="70"/>
        <v/>
      </c>
      <c r="BP269" s="504" t="str">
        <f t="shared" si="77"/>
        <v/>
      </c>
      <c r="BQ269" s="510" t="str">
        <f t="shared" si="78"/>
        <v/>
      </c>
      <c r="BR269" s="510" t="str">
        <f>IF(F269="","",IF(OR(分岐管理シート!AK269&lt;1,分岐管理シート!AK269&gt;13),"error",""))</f>
        <v/>
      </c>
      <c r="BS269" s="510" t="str">
        <f>IF(F269="","",IF(VLOOKUP(AJ269,―!$AD$2:$AE$14,2,FALSE)&lt;=VLOOKUP(AK269,―!$AD$2:$AE$14,2,FALSE),"","error"))</f>
        <v/>
      </c>
      <c r="BT269" s="516"/>
      <c r="BU269" s="516"/>
      <c r="BV269" s="516"/>
      <c r="BW269" s="510" t="str">
        <f t="shared" si="71"/>
        <v/>
      </c>
      <c r="BX269" s="510" t="str">
        <f t="shared" si="72"/>
        <v/>
      </c>
      <c r="BY269" s="510" t="str">
        <f t="shared" si="73"/>
        <v/>
      </c>
      <c r="BZ269" s="516" t="str">
        <f t="shared" si="74"/>
        <v/>
      </c>
      <c r="CA269" s="510" t="str">
        <f>分岐管理シート!BB269</f>
        <v/>
      </c>
      <c r="CB269" s="511" t="str">
        <f t="shared" si="79"/>
        <v/>
      </c>
      <c r="CC269" s="517" t="str">
        <f t="shared" si="81"/>
        <v/>
      </c>
    </row>
    <row r="270" spans="1:81">
      <c r="A270" s="7"/>
      <c r="B270" s="16"/>
      <c r="C270" s="46">
        <v>189</v>
      </c>
      <c r="D270" s="64"/>
      <c r="E270" s="64"/>
      <c r="F270" s="64"/>
      <c r="G270" s="93"/>
      <c r="H270" s="93"/>
      <c r="I270" s="115"/>
      <c r="J270" s="115"/>
      <c r="K270" s="115"/>
      <c r="L270" s="115"/>
      <c r="M270" s="147"/>
      <c r="N270" s="161">
        <f t="shared" si="56"/>
        <v>0</v>
      </c>
      <c r="O270" s="167">
        <f t="shared" si="57"/>
        <v>0</v>
      </c>
      <c r="P270" s="181"/>
      <c r="Q270" s="194"/>
      <c r="R270" s="194"/>
      <c r="S270" s="194"/>
      <c r="T270" s="194"/>
      <c r="U270" s="194"/>
      <c r="V270" s="194"/>
      <c r="W270" s="194"/>
      <c r="X270" s="194"/>
      <c r="Y270" s="194"/>
      <c r="Z270" s="194"/>
      <c r="AA270" s="194"/>
      <c r="AB270" s="194"/>
      <c r="AC270" s="194"/>
      <c r="AD270" s="194"/>
      <c r="AE270" s="194"/>
      <c r="AF270" s="147"/>
      <c r="AG270" s="115"/>
      <c r="AH270" s="115"/>
      <c r="AI270" s="93"/>
      <c r="AJ270" s="93"/>
      <c r="AK270" s="307"/>
      <c r="AL270" s="325"/>
      <c r="AM270" s="325"/>
      <c r="AN270" s="147"/>
      <c r="AO270" s="350"/>
      <c r="AP270" s="359"/>
      <c r="AQ270" s="379"/>
      <c r="AR270" s="405"/>
      <c r="AS270" s="405"/>
      <c r="AT270" s="430" t="str">
        <f t="shared" si="58"/>
        <v/>
      </c>
      <c r="AU270" s="437" t="str">
        <f t="shared" si="59"/>
        <v/>
      </c>
      <c r="AV270" s="443" t="str">
        <f t="shared" si="60"/>
        <v/>
      </c>
      <c r="AW270" s="450" t="str">
        <f t="shared" si="80"/>
        <v/>
      </c>
      <c r="AX270" s="450" t="str">
        <f t="shared" si="61"/>
        <v/>
      </c>
      <c r="AY270" s="457" t="str">
        <f t="shared" si="62"/>
        <v/>
      </c>
      <c r="AZ270" s="464" t="str">
        <f t="shared" si="63"/>
        <v/>
      </c>
      <c r="BA270" s="47" t="str">
        <f t="shared" si="64"/>
        <v/>
      </c>
      <c r="BB270" s="47" t="str">
        <f t="shared" si="65"/>
        <v/>
      </c>
      <c r="BC270" s="47" t="str">
        <f t="shared" si="66"/>
        <v/>
      </c>
      <c r="BD270" s="47" t="str">
        <f t="shared" si="75"/>
        <v/>
      </c>
      <c r="BE270" s="486"/>
      <c r="BF270" s="492"/>
      <c r="BG270" s="464" t="str">
        <f t="shared" si="67"/>
        <v/>
      </c>
      <c r="BH270" s="464" t="str">
        <f t="shared" si="76"/>
        <v/>
      </c>
      <c r="BI270" s="464" t="str">
        <f t="shared" si="68"/>
        <v/>
      </c>
      <c r="BJ270" s="492"/>
      <c r="BK270" s="492"/>
      <c r="BL270" s="492"/>
      <c r="BM270" s="492"/>
      <c r="BN270" s="464" t="str">
        <f t="shared" si="69"/>
        <v/>
      </c>
      <c r="BO270" s="464" t="str">
        <f t="shared" si="70"/>
        <v/>
      </c>
      <c r="BP270" s="504" t="str">
        <f t="shared" si="77"/>
        <v/>
      </c>
      <c r="BQ270" s="510" t="str">
        <f t="shared" si="78"/>
        <v/>
      </c>
      <c r="BR270" s="510" t="str">
        <f>IF(F270="","",IF(OR(分岐管理シート!AK270&lt;1,分岐管理シート!AK270&gt;13),"error",""))</f>
        <v/>
      </c>
      <c r="BS270" s="510" t="str">
        <f>IF(F270="","",IF(VLOOKUP(AJ270,―!$AD$2:$AE$14,2,FALSE)&lt;=VLOOKUP(AK270,―!$AD$2:$AE$14,2,FALSE),"","error"))</f>
        <v/>
      </c>
      <c r="BT270" s="516"/>
      <c r="BU270" s="516"/>
      <c r="BV270" s="516"/>
      <c r="BW270" s="510" t="str">
        <f t="shared" si="71"/>
        <v/>
      </c>
      <c r="BX270" s="510" t="str">
        <f t="shared" si="72"/>
        <v/>
      </c>
      <c r="BY270" s="510" t="str">
        <f t="shared" si="73"/>
        <v/>
      </c>
      <c r="BZ270" s="516" t="str">
        <f t="shared" si="74"/>
        <v/>
      </c>
      <c r="CA270" s="510" t="str">
        <f>分岐管理シート!BB270</f>
        <v/>
      </c>
      <c r="CB270" s="511" t="str">
        <f t="shared" si="79"/>
        <v/>
      </c>
      <c r="CC270" s="517" t="str">
        <f t="shared" si="81"/>
        <v/>
      </c>
    </row>
    <row r="271" spans="1:81">
      <c r="A271" s="7"/>
      <c r="B271" s="16"/>
      <c r="C271" s="47">
        <v>190</v>
      </c>
      <c r="D271" s="64"/>
      <c r="E271" s="64"/>
      <c r="F271" s="64"/>
      <c r="G271" s="93"/>
      <c r="H271" s="93"/>
      <c r="I271" s="115"/>
      <c r="J271" s="115"/>
      <c r="K271" s="115"/>
      <c r="L271" s="115"/>
      <c r="M271" s="147"/>
      <c r="N271" s="161">
        <f t="shared" si="56"/>
        <v>0</v>
      </c>
      <c r="O271" s="167">
        <f t="shared" si="57"/>
        <v>0</v>
      </c>
      <c r="P271" s="181"/>
      <c r="Q271" s="194"/>
      <c r="R271" s="194"/>
      <c r="S271" s="194"/>
      <c r="T271" s="194"/>
      <c r="U271" s="194"/>
      <c r="V271" s="194"/>
      <c r="W271" s="194"/>
      <c r="X271" s="194"/>
      <c r="Y271" s="194"/>
      <c r="Z271" s="194"/>
      <c r="AA271" s="194"/>
      <c r="AB271" s="194"/>
      <c r="AC271" s="194"/>
      <c r="AD271" s="194"/>
      <c r="AE271" s="194"/>
      <c r="AF271" s="147"/>
      <c r="AG271" s="115"/>
      <c r="AH271" s="115"/>
      <c r="AI271" s="93"/>
      <c r="AJ271" s="93"/>
      <c r="AK271" s="307"/>
      <c r="AL271" s="325"/>
      <c r="AM271" s="325"/>
      <c r="AN271" s="147"/>
      <c r="AO271" s="350"/>
      <c r="AP271" s="359"/>
      <c r="AQ271" s="379"/>
      <c r="AR271" s="405"/>
      <c r="AS271" s="405"/>
      <c r="AT271" s="430" t="str">
        <f t="shared" si="58"/>
        <v/>
      </c>
      <c r="AU271" s="437" t="str">
        <f t="shared" si="59"/>
        <v/>
      </c>
      <c r="AV271" s="443" t="str">
        <f t="shared" si="60"/>
        <v/>
      </c>
      <c r="AW271" s="450" t="str">
        <f t="shared" si="80"/>
        <v/>
      </c>
      <c r="AX271" s="450" t="str">
        <f t="shared" si="61"/>
        <v/>
      </c>
      <c r="AY271" s="457" t="str">
        <f t="shared" si="62"/>
        <v/>
      </c>
      <c r="AZ271" s="464" t="str">
        <f t="shared" si="63"/>
        <v/>
      </c>
      <c r="BA271" s="47" t="str">
        <f t="shared" si="64"/>
        <v/>
      </c>
      <c r="BB271" s="47" t="str">
        <f t="shared" si="65"/>
        <v/>
      </c>
      <c r="BC271" s="47" t="str">
        <f t="shared" si="66"/>
        <v/>
      </c>
      <c r="BD271" s="47" t="str">
        <f t="shared" si="75"/>
        <v/>
      </c>
      <c r="BE271" s="486"/>
      <c r="BF271" s="492"/>
      <c r="BG271" s="464" t="str">
        <f t="shared" si="67"/>
        <v/>
      </c>
      <c r="BH271" s="464" t="str">
        <f t="shared" si="76"/>
        <v/>
      </c>
      <c r="BI271" s="464" t="str">
        <f t="shared" si="68"/>
        <v/>
      </c>
      <c r="BJ271" s="492"/>
      <c r="BK271" s="492"/>
      <c r="BL271" s="492"/>
      <c r="BM271" s="492"/>
      <c r="BN271" s="464" t="str">
        <f t="shared" si="69"/>
        <v/>
      </c>
      <c r="BO271" s="464" t="str">
        <f t="shared" si="70"/>
        <v/>
      </c>
      <c r="BP271" s="504" t="str">
        <f t="shared" si="77"/>
        <v/>
      </c>
      <c r="BQ271" s="510" t="str">
        <f t="shared" si="78"/>
        <v/>
      </c>
      <c r="BR271" s="510" t="str">
        <f>IF(F271="","",IF(OR(分岐管理シート!AK271&lt;1,分岐管理シート!AK271&gt;13),"error",""))</f>
        <v/>
      </c>
      <c r="BS271" s="510" t="str">
        <f>IF(F271="","",IF(VLOOKUP(AJ271,―!$AD$2:$AE$14,2,FALSE)&lt;=VLOOKUP(AK271,―!$AD$2:$AE$14,2,FALSE),"","error"))</f>
        <v/>
      </c>
      <c r="BT271" s="516"/>
      <c r="BU271" s="516"/>
      <c r="BV271" s="516"/>
      <c r="BW271" s="510" t="str">
        <f t="shared" si="71"/>
        <v/>
      </c>
      <c r="BX271" s="510" t="str">
        <f t="shared" si="72"/>
        <v/>
      </c>
      <c r="BY271" s="510" t="str">
        <f t="shared" si="73"/>
        <v/>
      </c>
      <c r="BZ271" s="516" t="str">
        <f t="shared" si="74"/>
        <v/>
      </c>
      <c r="CA271" s="510" t="str">
        <f>分岐管理シート!BB271</f>
        <v/>
      </c>
      <c r="CB271" s="511" t="str">
        <f t="shared" si="79"/>
        <v/>
      </c>
      <c r="CC271" s="517" t="str">
        <f t="shared" si="81"/>
        <v/>
      </c>
    </row>
    <row r="272" spans="1:81">
      <c r="A272" s="7"/>
      <c r="B272" s="16"/>
      <c r="C272" s="47">
        <v>191</v>
      </c>
      <c r="D272" s="64"/>
      <c r="E272" s="64"/>
      <c r="F272" s="64"/>
      <c r="G272" s="93"/>
      <c r="H272" s="93"/>
      <c r="I272" s="115"/>
      <c r="J272" s="115"/>
      <c r="K272" s="115"/>
      <c r="L272" s="115"/>
      <c r="M272" s="147"/>
      <c r="N272" s="161">
        <f t="shared" si="56"/>
        <v>0</v>
      </c>
      <c r="O272" s="167">
        <f t="shared" si="57"/>
        <v>0</v>
      </c>
      <c r="P272" s="181"/>
      <c r="Q272" s="194"/>
      <c r="R272" s="194"/>
      <c r="S272" s="194"/>
      <c r="T272" s="194"/>
      <c r="U272" s="194"/>
      <c r="V272" s="194"/>
      <c r="W272" s="194"/>
      <c r="X272" s="194"/>
      <c r="Y272" s="194"/>
      <c r="Z272" s="194"/>
      <c r="AA272" s="194"/>
      <c r="AB272" s="194"/>
      <c r="AC272" s="194"/>
      <c r="AD272" s="194"/>
      <c r="AE272" s="194"/>
      <c r="AF272" s="147"/>
      <c r="AG272" s="115"/>
      <c r="AH272" s="115"/>
      <c r="AI272" s="93"/>
      <c r="AJ272" s="93"/>
      <c r="AK272" s="307"/>
      <c r="AL272" s="325"/>
      <c r="AM272" s="325"/>
      <c r="AN272" s="147"/>
      <c r="AO272" s="350"/>
      <c r="AP272" s="359"/>
      <c r="AQ272" s="379"/>
      <c r="AR272" s="405"/>
      <c r="AS272" s="405"/>
      <c r="AT272" s="430" t="str">
        <f t="shared" si="58"/>
        <v/>
      </c>
      <c r="AU272" s="437" t="str">
        <f t="shared" si="59"/>
        <v/>
      </c>
      <c r="AV272" s="443" t="str">
        <f t="shared" si="60"/>
        <v/>
      </c>
      <c r="AW272" s="450" t="str">
        <f t="shared" si="80"/>
        <v/>
      </c>
      <c r="AX272" s="450" t="str">
        <f t="shared" si="61"/>
        <v/>
      </c>
      <c r="AY272" s="457" t="str">
        <f t="shared" si="62"/>
        <v/>
      </c>
      <c r="AZ272" s="464" t="str">
        <f t="shared" si="63"/>
        <v/>
      </c>
      <c r="BA272" s="47" t="str">
        <f t="shared" si="64"/>
        <v/>
      </c>
      <c r="BB272" s="47" t="str">
        <f t="shared" si="65"/>
        <v/>
      </c>
      <c r="BC272" s="47" t="str">
        <f t="shared" si="66"/>
        <v/>
      </c>
      <c r="BD272" s="47" t="str">
        <f t="shared" si="75"/>
        <v/>
      </c>
      <c r="BE272" s="486"/>
      <c r="BF272" s="492"/>
      <c r="BG272" s="464" t="str">
        <f t="shared" si="67"/>
        <v/>
      </c>
      <c r="BH272" s="464" t="str">
        <f t="shared" si="76"/>
        <v/>
      </c>
      <c r="BI272" s="464" t="str">
        <f t="shared" si="68"/>
        <v/>
      </c>
      <c r="BJ272" s="492"/>
      <c r="BK272" s="492"/>
      <c r="BL272" s="492"/>
      <c r="BM272" s="492"/>
      <c r="BN272" s="464" t="str">
        <f t="shared" si="69"/>
        <v/>
      </c>
      <c r="BO272" s="464" t="str">
        <f t="shared" si="70"/>
        <v/>
      </c>
      <c r="BP272" s="504" t="str">
        <f t="shared" si="77"/>
        <v/>
      </c>
      <c r="BQ272" s="510" t="str">
        <f t="shared" si="78"/>
        <v/>
      </c>
      <c r="BR272" s="510" t="str">
        <f>IF(F272="","",IF(OR(分岐管理シート!AK272&lt;1,分岐管理シート!AK272&gt;13),"error",""))</f>
        <v/>
      </c>
      <c r="BS272" s="510" t="str">
        <f>IF(F272="","",IF(VLOOKUP(AJ272,―!$AD$2:$AE$14,2,FALSE)&lt;=VLOOKUP(AK272,―!$AD$2:$AE$14,2,FALSE),"","error"))</f>
        <v/>
      </c>
      <c r="BT272" s="516"/>
      <c r="BU272" s="516"/>
      <c r="BV272" s="516"/>
      <c r="BW272" s="510" t="str">
        <f t="shared" si="71"/>
        <v/>
      </c>
      <c r="BX272" s="510" t="str">
        <f t="shared" si="72"/>
        <v/>
      </c>
      <c r="BY272" s="510" t="str">
        <f t="shared" si="73"/>
        <v/>
      </c>
      <c r="BZ272" s="516" t="str">
        <f t="shared" si="74"/>
        <v/>
      </c>
      <c r="CA272" s="510" t="str">
        <f>分岐管理シート!BB272</f>
        <v/>
      </c>
      <c r="CB272" s="511" t="str">
        <f t="shared" si="79"/>
        <v/>
      </c>
      <c r="CC272" s="517" t="str">
        <f t="shared" si="81"/>
        <v/>
      </c>
    </row>
    <row r="273" spans="1:81">
      <c r="A273" s="7"/>
      <c r="B273" s="16"/>
      <c r="C273" s="46">
        <v>192</v>
      </c>
      <c r="D273" s="64"/>
      <c r="E273" s="64"/>
      <c r="F273" s="64"/>
      <c r="G273" s="93"/>
      <c r="H273" s="93"/>
      <c r="I273" s="115"/>
      <c r="J273" s="115"/>
      <c r="K273" s="115"/>
      <c r="L273" s="115"/>
      <c r="M273" s="147"/>
      <c r="N273" s="161">
        <f t="shared" si="56"/>
        <v>0</v>
      </c>
      <c r="O273" s="167">
        <f t="shared" si="57"/>
        <v>0</v>
      </c>
      <c r="P273" s="181"/>
      <c r="Q273" s="194"/>
      <c r="R273" s="194"/>
      <c r="S273" s="194"/>
      <c r="T273" s="194"/>
      <c r="U273" s="194"/>
      <c r="V273" s="194"/>
      <c r="W273" s="194"/>
      <c r="X273" s="194"/>
      <c r="Y273" s="194"/>
      <c r="Z273" s="194"/>
      <c r="AA273" s="194"/>
      <c r="AB273" s="194"/>
      <c r="AC273" s="194"/>
      <c r="AD273" s="194"/>
      <c r="AE273" s="194"/>
      <c r="AF273" s="147"/>
      <c r="AG273" s="115"/>
      <c r="AH273" s="115"/>
      <c r="AI273" s="93"/>
      <c r="AJ273" s="93"/>
      <c r="AK273" s="307"/>
      <c r="AL273" s="325"/>
      <c r="AM273" s="325"/>
      <c r="AN273" s="147"/>
      <c r="AO273" s="350"/>
      <c r="AP273" s="359"/>
      <c r="AQ273" s="379"/>
      <c r="AR273" s="405"/>
      <c r="AS273" s="405"/>
      <c r="AT273" s="430" t="str">
        <f t="shared" si="58"/>
        <v/>
      </c>
      <c r="AU273" s="437" t="str">
        <f t="shared" si="59"/>
        <v/>
      </c>
      <c r="AV273" s="443" t="str">
        <f t="shared" si="60"/>
        <v/>
      </c>
      <c r="AW273" s="450" t="str">
        <f t="shared" si="80"/>
        <v/>
      </c>
      <c r="AX273" s="450" t="str">
        <f t="shared" si="61"/>
        <v/>
      </c>
      <c r="AY273" s="457" t="str">
        <f t="shared" si="62"/>
        <v/>
      </c>
      <c r="AZ273" s="464" t="str">
        <f t="shared" si="63"/>
        <v/>
      </c>
      <c r="BA273" s="47" t="str">
        <f t="shared" si="64"/>
        <v/>
      </c>
      <c r="BB273" s="47" t="str">
        <f t="shared" si="65"/>
        <v/>
      </c>
      <c r="BC273" s="47" t="str">
        <f t="shared" si="66"/>
        <v/>
      </c>
      <c r="BD273" s="47" t="str">
        <f t="shared" si="75"/>
        <v/>
      </c>
      <c r="BE273" s="486"/>
      <c r="BF273" s="492"/>
      <c r="BG273" s="464" t="str">
        <f t="shared" si="67"/>
        <v/>
      </c>
      <c r="BH273" s="464" t="str">
        <f t="shared" si="76"/>
        <v/>
      </c>
      <c r="BI273" s="464" t="str">
        <f t="shared" si="68"/>
        <v/>
      </c>
      <c r="BJ273" s="492"/>
      <c r="BK273" s="492"/>
      <c r="BL273" s="492"/>
      <c r="BM273" s="492"/>
      <c r="BN273" s="464" t="str">
        <f t="shared" si="69"/>
        <v/>
      </c>
      <c r="BO273" s="464" t="str">
        <f t="shared" si="70"/>
        <v/>
      </c>
      <c r="BP273" s="504" t="str">
        <f t="shared" si="77"/>
        <v/>
      </c>
      <c r="BQ273" s="510" t="str">
        <f t="shared" si="78"/>
        <v/>
      </c>
      <c r="BR273" s="510" t="str">
        <f>IF(F273="","",IF(OR(分岐管理シート!AK273&lt;1,分岐管理シート!AK273&gt;13),"error",""))</f>
        <v/>
      </c>
      <c r="BS273" s="510" t="str">
        <f>IF(F273="","",IF(VLOOKUP(AJ273,―!$AD$2:$AE$14,2,FALSE)&lt;=VLOOKUP(AK273,―!$AD$2:$AE$14,2,FALSE),"","error"))</f>
        <v/>
      </c>
      <c r="BT273" s="516"/>
      <c r="BU273" s="516"/>
      <c r="BV273" s="516"/>
      <c r="BW273" s="510" t="str">
        <f t="shared" si="71"/>
        <v/>
      </c>
      <c r="BX273" s="510" t="str">
        <f t="shared" si="72"/>
        <v/>
      </c>
      <c r="BY273" s="510" t="str">
        <f t="shared" si="73"/>
        <v/>
      </c>
      <c r="BZ273" s="516" t="str">
        <f t="shared" si="74"/>
        <v/>
      </c>
      <c r="CA273" s="510" t="str">
        <f>分岐管理シート!BB273</f>
        <v/>
      </c>
      <c r="CB273" s="511" t="str">
        <f t="shared" si="79"/>
        <v/>
      </c>
      <c r="CC273" s="517" t="str">
        <f t="shared" si="81"/>
        <v/>
      </c>
    </row>
    <row r="274" spans="1:81">
      <c r="A274" s="7"/>
      <c r="B274" s="16"/>
      <c r="C274" s="47">
        <v>193</v>
      </c>
      <c r="D274" s="64"/>
      <c r="E274" s="64"/>
      <c r="F274" s="64"/>
      <c r="G274" s="93"/>
      <c r="H274" s="93"/>
      <c r="I274" s="115"/>
      <c r="J274" s="115"/>
      <c r="K274" s="115"/>
      <c r="L274" s="115"/>
      <c r="M274" s="147"/>
      <c r="N274" s="161">
        <f t="shared" si="56"/>
        <v>0</v>
      </c>
      <c r="O274" s="167">
        <f t="shared" si="57"/>
        <v>0</v>
      </c>
      <c r="P274" s="181"/>
      <c r="Q274" s="194"/>
      <c r="R274" s="194"/>
      <c r="S274" s="194"/>
      <c r="T274" s="194"/>
      <c r="U274" s="194"/>
      <c r="V274" s="194"/>
      <c r="W274" s="194"/>
      <c r="X274" s="194"/>
      <c r="Y274" s="194"/>
      <c r="Z274" s="194"/>
      <c r="AA274" s="194"/>
      <c r="AB274" s="194"/>
      <c r="AC274" s="194"/>
      <c r="AD274" s="194"/>
      <c r="AE274" s="194"/>
      <c r="AF274" s="147"/>
      <c r="AG274" s="115"/>
      <c r="AH274" s="115"/>
      <c r="AI274" s="93"/>
      <c r="AJ274" s="93"/>
      <c r="AK274" s="307"/>
      <c r="AL274" s="325"/>
      <c r="AM274" s="325"/>
      <c r="AN274" s="147"/>
      <c r="AO274" s="350"/>
      <c r="AP274" s="359"/>
      <c r="AQ274" s="379"/>
      <c r="AR274" s="405"/>
      <c r="AS274" s="405"/>
      <c r="AT274" s="430" t="str">
        <f t="shared" si="58"/>
        <v/>
      </c>
      <c r="AU274" s="437" t="str">
        <f t="shared" si="59"/>
        <v/>
      </c>
      <c r="AV274" s="443" t="str">
        <f t="shared" si="60"/>
        <v/>
      </c>
      <c r="AW274" s="450" t="str">
        <f t="shared" si="80"/>
        <v/>
      </c>
      <c r="AX274" s="450" t="str">
        <f t="shared" si="61"/>
        <v/>
      </c>
      <c r="AY274" s="457" t="str">
        <f t="shared" si="62"/>
        <v/>
      </c>
      <c r="AZ274" s="464" t="str">
        <f t="shared" si="63"/>
        <v/>
      </c>
      <c r="BA274" s="47" t="str">
        <f t="shared" si="64"/>
        <v/>
      </c>
      <c r="BB274" s="47" t="str">
        <f t="shared" si="65"/>
        <v/>
      </c>
      <c r="BC274" s="47" t="str">
        <f t="shared" si="66"/>
        <v/>
      </c>
      <c r="BD274" s="47" t="str">
        <f t="shared" si="75"/>
        <v/>
      </c>
      <c r="BE274" s="486"/>
      <c r="BF274" s="492"/>
      <c r="BG274" s="464" t="str">
        <f t="shared" si="67"/>
        <v/>
      </c>
      <c r="BH274" s="464" t="str">
        <f t="shared" si="76"/>
        <v/>
      </c>
      <c r="BI274" s="464" t="str">
        <f t="shared" si="68"/>
        <v/>
      </c>
      <c r="BJ274" s="492"/>
      <c r="BK274" s="492"/>
      <c r="BL274" s="492"/>
      <c r="BM274" s="492"/>
      <c r="BN274" s="464" t="str">
        <f t="shared" si="69"/>
        <v/>
      </c>
      <c r="BO274" s="464" t="str">
        <f t="shared" si="70"/>
        <v/>
      </c>
      <c r="BP274" s="504" t="str">
        <f t="shared" si="77"/>
        <v/>
      </c>
      <c r="BQ274" s="510" t="str">
        <f t="shared" si="78"/>
        <v/>
      </c>
      <c r="BR274" s="510" t="str">
        <f>IF(F274="","",IF(OR(分岐管理シート!AK274&lt;1,分岐管理シート!AK274&gt;13),"error",""))</f>
        <v/>
      </c>
      <c r="BS274" s="510" t="str">
        <f>IF(F274="","",IF(VLOOKUP(AJ274,―!$AD$2:$AE$14,2,FALSE)&lt;=VLOOKUP(AK274,―!$AD$2:$AE$14,2,FALSE),"","error"))</f>
        <v/>
      </c>
      <c r="BT274" s="516"/>
      <c r="BU274" s="516"/>
      <c r="BV274" s="516"/>
      <c r="BW274" s="510" t="str">
        <f t="shared" si="71"/>
        <v/>
      </c>
      <c r="BX274" s="510" t="str">
        <f t="shared" si="72"/>
        <v/>
      </c>
      <c r="BY274" s="510" t="str">
        <f t="shared" si="73"/>
        <v/>
      </c>
      <c r="BZ274" s="516" t="str">
        <f t="shared" si="74"/>
        <v/>
      </c>
      <c r="CA274" s="510" t="str">
        <f>分岐管理シート!BB274</f>
        <v/>
      </c>
      <c r="CB274" s="511" t="str">
        <f t="shared" si="79"/>
        <v/>
      </c>
      <c r="CC274" s="517" t="str">
        <f t="shared" si="81"/>
        <v/>
      </c>
    </row>
    <row r="275" spans="1:81">
      <c r="A275" s="7"/>
      <c r="B275" s="16"/>
      <c r="C275" s="47">
        <v>194</v>
      </c>
      <c r="D275" s="64"/>
      <c r="E275" s="64"/>
      <c r="F275" s="64"/>
      <c r="G275" s="93"/>
      <c r="H275" s="93"/>
      <c r="I275" s="115"/>
      <c r="J275" s="115"/>
      <c r="K275" s="115"/>
      <c r="L275" s="115"/>
      <c r="M275" s="147"/>
      <c r="N275" s="161">
        <f t="shared" si="56"/>
        <v>0</v>
      </c>
      <c r="O275" s="167">
        <f t="shared" si="57"/>
        <v>0</v>
      </c>
      <c r="P275" s="181"/>
      <c r="Q275" s="194"/>
      <c r="R275" s="194"/>
      <c r="S275" s="194"/>
      <c r="T275" s="194"/>
      <c r="U275" s="194"/>
      <c r="V275" s="194"/>
      <c r="W275" s="194"/>
      <c r="X275" s="194"/>
      <c r="Y275" s="194"/>
      <c r="Z275" s="194"/>
      <c r="AA275" s="194"/>
      <c r="AB275" s="194"/>
      <c r="AC275" s="194"/>
      <c r="AD275" s="194"/>
      <c r="AE275" s="194"/>
      <c r="AF275" s="147"/>
      <c r="AG275" s="115"/>
      <c r="AH275" s="115"/>
      <c r="AI275" s="93"/>
      <c r="AJ275" s="93"/>
      <c r="AK275" s="307"/>
      <c r="AL275" s="325"/>
      <c r="AM275" s="325"/>
      <c r="AN275" s="147"/>
      <c r="AO275" s="350"/>
      <c r="AP275" s="359"/>
      <c r="AQ275" s="379"/>
      <c r="AR275" s="405"/>
      <c r="AS275" s="405"/>
      <c r="AT275" s="430" t="str">
        <f t="shared" si="58"/>
        <v/>
      </c>
      <c r="AU275" s="437" t="str">
        <f t="shared" si="59"/>
        <v/>
      </c>
      <c r="AV275" s="443" t="str">
        <f t="shared" si="60"/>
        <v/>
      </c>
      <c r="AW275" s="450" t="str">
        <f t="shared" si="80"/>
        <v/>
      </c>
      <c r="AX275" s="450" t="str">
        <f t="shared" si="61"/>
        <v/>
      </c>
      <c r="AY275" s="457" t="str">
        <f t="shared" si="62"/>
        <v/>
      </c>
      <c r="AZ275" s="464" t="str">
        <f t="shared" si="63"/>
        <v/>
      </c>
      <c r="BA275" s="47" t="str">
        <f t="shared" si="64"/>
        <v/>
      </c>
      <c r="BB275" s="47" t="str">
        <f t="shared" si="65"/>
        <v/>
      </c>
      <c r="BC275" s="47" t="str">
        <f t="shared" si="66"/>
        <v/>
      </c>
      <c r="BD275" s="47" t="str">
        <f t="shared" si="75"/>
        <v/>
      </c>
      <c r="BE275" s="486"/>
      <c r="BF275" s="492"/>
      <c r="BG275" s="464" t="str">
        <f t="shared" si="67"/>
        <v/>
      </c>
      <c r="BH275" s="464" t="str">
        <f t="shared" si="76"/>
        <v/>
      </c>
      <c r="BI275" s="464" t="str">
        <f t="shared" si="68"/>
        <v/>
      </c>
      <c r="BJ275" s="492"/>
      <c r="BK275" s="492"/>
      <c r="BL275" s="492"/>
      <c r="BM275" s="492"/>
      <c r="BN275" s="464" t="str">
        <f t="shared" si="69"/>
        <v/>
      </c>
      <c r="BO275" s="464" t="str">
        <f t="shared" si="70"/>
        <v/>
      </c>
      <c r="BP275" s="504" t="str">
        <f t="shared" si="77"/>
        <v/>
      </c>
      <c r="BQ275" s="510" t="str">
        <f t="shared" si="78"/>
        <v/>
      </c>
      <c r="BR275" s="510" t="str">
        <f>IF(F275="","",IF(OR(分岐管理シート!AK275&lt;1,分岐管理シート!AK275&gt;13),"error",""))</f>
        <v/>
      </c>
      <c r="BS275" s="510" t="str">
        <f>IF(F275="","",IF(VLOOKUP(AJ275,―!$AD$2:$AE$14,2,FALSE)&lt;=VLOOKUP(AK275,―!$AD$2:$AE$14,2,FALSE),"","error"))</f>
        <v/>
      </c>
      <c r="BT275" s="516"/>
      <c r="BU275" s="516"/>
      <c r="BV275" s="516"/>
      <c r="BW275" s="510" t="str">
        <f t="shared" si="71"/>
        <v/>
      </c>
      <c r="BX275" s="510" t="str">
        <f t="shared" si="72"/>
        <v/>
      </c>
      <c r="BY275" s="510" t="str">
        <f t="shared" si="73"/>
        <v/>
      </c>
      <c r="BZ275" s="516" t="str">
        <f t="shared" si="74"/>
        <v/>
      </c>
      <c r="CA275" s="510" t="str">
        <f>分岐管理シート!BB275</f>
        <v/>
      </c>
      <c r="CB275" s="511" t="str">
        <f t="shared" si="79"/>
        <v/>
      </c>
      <c r="CC275" s="517" t="str">
        <f t="shared" si="81"/>
        <v/>
      </c>
    </row>
    <row r="276" spans="1:81">
      <c r="A276" s="7"/>
      <c r="B276" s="16"/>
      <c r="C276" s="46">
        <v>195</v>
      </c>
      <c r="D276" s="64"/>
      <c r="E276" s="64"/>
      <c r="F276" s="64"/>
      <c r="G276" s="93"/>
      <c r="H276" s="93"/>
      <c r="I276" s="115"/>
      <c r="J276" s="115"/>
      <c r="K276" s="115"/>
      <c r="L276" s="115"/>
      <c r="M276" s="147"/>
      <c r="N276" s="161">
        <f t="shared" si="56"/>
        <v>0</v>
      </c>
      <c r="O276" s="167">
        <f t="shared" si="57"/>
        <v>0</v>
      </c>
      <c r="P276" s="181"/>
      <c r="Q276" s="194"/>
      <c r="R276" s="194"/>
      <c r="S276" s="194"/>
      <c r="T276" s="194"/>
      <c r="U276" s="194"/>
      <c r="V276" s="194"/>
      <c r="W276" s="194"/>
      <c r="X276" s="194"/>
      <c r="Y276" s="194"/>
      <c r="Z276" s="194"/>
      <c r="AA276" s="194"/>
      <c r="AB276" s="194"/>
      <c r="AC276" s="194"/>
      <c r="AD276" s="194"/>
      <c r="AE276" s="194"/>
      <c r="AF276" s="147"/>
      <c r="AG276" s="115"/>
      <c r="AH276" s="115"/>
      <c r="AI276" s="93"/>
      <c r="AJ276" s="93"/>
      <c r="AK276" s="307"/>
      <c r="AL276" s="325"/>
      <c r="AM276" s="325"/>
      <c r="AN276" s="147"/>
      <c r="AO276" s="350"/>
      <c r="AP276" s="359"/>
      <c r="AQ276" s="379"/>
      <c r="AR276" s="405"/>
      <c r="AS276" s="405"/>
      <c r="AT276" s="430" t="str">
        <f t="shared" si="58"/>
        <v/>
      </c>
      <c r="AU276" s="437" t="str">
        <f t="shared" si="59"/>
        <v/>
      </c>
      <c r="AV276" s="443" t="str">
        <f t="shared" si="60"/>
        <v/>
      </c>
      <c r="AW276" s="450" t="str">
        <f t="shared" si="80"/>
        <v/>
      </c>
      <c r="AX276" s="450" t="str">
        <f t="shared" si="61"/>
        <v/>
      </c>
      <c r="AY276" s="457" t="str">
        <f t="shared" si="62"/>
        <v/>
      </c>
      <c r="AZ276" s="464" t="str">
        <f t="shared" si="63"/>
        <v/>
      </c>
      <c r="BA276" s="47" t="str">
        <f t="shared" si="64"/>
        <v/>
      </c>
      <c r="BB276" s="47" t="str">
        <f t="shared" si="65"/>
        <v/>
      </c>
      <c r="BC276" s="47" t="str">
        <f t="shared" si="66"/>
        <v/>
      </c>
      <c r="BD276" s="47" t="str">
        <f t="shared" si="75"/>
        <v/>
      </c>
      <c r="BE276" s="486"/>
      <c r="BF276" s="492"/>
      <c r="BG276" s="464" t="str">
        <f t="shared" si="67"/>
        <v/>
      </c>
      <c r="BH276" s="464" t="str">
        <f t="shared" si="76"/>
        <v/>
      </c>
      <c r="BI276" s="464" t="str">
        <f t="shared" si="68"/>
        <v/>
      </c>
      <c r="BJ276" s="492"/>
      <c r="BK276" s="492"/>
      <c r="BL276" s="492"/>
      <c r="BM276" s="492"/>
      <c r="BN276" s="464" t="str">
        <f t="shared" si="69"/>
        <v/>
      </c>
      <c r="BO276" s="464" t="str">
        <f t="shared" si="70"/>
        <v/>
      </c>
      <c r="BP276" s="504" t="str">
        <f t="shared" si="77"/>
        <v/>
      </c>
      <c r="BQ276" s="510" t="str">
        <f t="shared" si="78"/>
        <v/>
      </c>
      <c r="BR276" s="510" t="str">
        <f>IF(F276="","",IF(OR(分岐管理シート!AK276&lt;1,分岐管理シート!AK276&gt;13),"error",""))</f>
        <v/>
      </c>
      <c r="BS276" s="510" t="str">
        <f>IF(F276="","",IF(VLOOKUP(AJ276,―!$AD$2:$AE$14,2,FALSE)&lt;=VLOOKUP(AK276,―!$AD$2:$AE$14,2,FALSE),"","error"))</f>
        <v/>
      </c>
      <c r="BT276" s="516"/>
      <c r="BU276" s="516"/>
      <c r="BV276" s="516"/>
      <c r="BW276" s="510" t="str">
        <f t="shared" si="71"/>
        <v/>
      </c>
      <c r="BX276" s="510" t="str">
        <f t="shared" si="72"/>
        <v/>
      </c>
      <c r="BY276" s="510" t="str">
        <f t="shared" si="73"/>
        <v/>
      </c>
      <c r="BZ276" s="516" t="str">
        <f t="shared" si="74"/>
        <v/>
      </c>
      <c r="CA276" s="510" t="str">
        <f>分岐管理シート!BB276</f>
        <v/>
      </c>
      <c r="CB276" s="511" t="str">
        <f t="shared" si="79"/>
        <v/>
      </c>
      <c r="CC276" s="517" t="str">
        <f t="shared" si="81"/>
        <v/>
      </c>
    </row>
    <row r="277" spans="1:81">
      <c r="A277" s="7"/>
      <c r="B277" s="16"/>
      <c r="C277" s="47">
        <v>196</v>
      </c>
      <c r="D277" s="64"/>
      <c r="E277" s="64"/>
      <c r="F277" s="64"/>
      <c r="G277" s="93"/>
      <c r="H277" s="93"/>
      <c r="I277" s="115"/>
      <c r="J277" s="115"/>
      <c r="K277" s="115"/>
      <c r="L277" s="115"/>
      <c r="M277" s="147"/>
      <c r="N277" s="161">
        <f t="shared" si="56"/>
        <v>0</v>
      </c>
      <c r="O277" s="167">
        <f t="shared" si="57"/>
        <v>0</v>
      </c>
      <c r="P277" s="181"/>
      <c r="Q277" s="194"/>
      <c r="R277" s="194"/>
      <c r="S277" s="194"/>
      <c r="T277" s="194"/>
      <c r="U277" s="194"/>
      <c r="V277" s="194"/>
      <c r="W277" s="194"/>
      <c r="X277" s="194"/>
      <c r="Y277" s="194"/>
      <c r="Z277" s="194"/>
      <c r="AA277" s="194"/>
      <c r="AB277" s="194"/>
      <c r="AC277" s="194"/>
      <c r="AD277" s="194"/>
      <c r="AE277" s="194"/>
      <c r="AF277" s="147"/>
      <c r="AG277" s="115"/>
      <c r="AH277" s="115"/>
      <c r="AI277" s="93"/>
      <c r="AJ277" s="93"/>
      <c r="AK277" s="307"/>
      <c r="AL277" s="325"/>
      <c r="AM277" s="325"/>
      <c r="AN277" s="147"/>
      <c r="AO277" s="350"/>
      <c r="AP277" s="359"/>
      <c r="AQ277" s="379"/>
      <c r="AR277" s="405"/>
      <c r="AS277" s="405"/>
      <c r="AT277" s="430" t="str">
        <f t="shared" si="58"/>
        <v/>
      </c>
      <c r="AU277" s="437" t="str">
        <f t="shared" si="59"/>
        <v/>
      </c>
      <c r="AV277" s="443" t="str">
        <f t="shared" si="60"/>
        <v/>
      </c>
      <c r="AW277" s="450" t="str">
        <f t="shared" si="80"/>
        <v/>
      </c>
      <c r="AX277" s="450" t="str">
        <f t="shared" si="61"/>
        <v/>
      </c>
      <c r="AY277" s="457" t="str">
        <f t="shared" si="62"/>
        <v/>
      </c>
      <c r="AZ277" s="464" t="str">
        <f t="shared" si="63"/>
        <v/>
      </c>
      <c r="BA277" s="47" t="str">
        <f t="shared" si="64"/>
        <v/>
      </c>
      <c r="BB277" s="47" t="str">
        <f t="shared" si="65"/>
        <v/>
      </c>
      <c r="BC277" s="47" t="str">
        <f t="shared" si="66"/>
        <v/>
      </c>
      <c r="BD277" s="47" t="str">
        <f t="shared" si="75"/>
        <v/>
      </c>
      <c r="BE277" s="486"/>
      <c r="BF277" s="492"/>
      <c r="BG277" s="464" t="str">
        <f t="shared" si="67"/>
        <v/>
      </c>
      <c r="BH277" s="464" t="str">
        <f t="shared" si="76"/>
        <v/>
      </c>
      <c r="BI277" s="464" t="str">
        <f t="shared" si="68"/>
        <v/>
      </c>
      <c r="BJ277" s="492"/>
      <c r="BK277" s="492"/>
      <c r="BL277" s="492"/>
      <c r="BM277" s="492"/>
      <c r="BN277" s="464" t="str">
        <f t="shared" si="69"/>
        <v/>
      </c>
      <c r="BO277" s="464" t="str">
        <f t="shared" si="70"/>
        <v/>
      </c>
      <c r="BP277" s="504" t="str">
        <f t="shared" si="77"/>
        <v/>
      </c>
      <c r="BQ277" s="510" t="str">
        <f t="shared" si="78"/>
        <v/>
      </c>
      <c r="BR277" s="510" t="str">
        <f>IF(F277="","",IF(OR(分岐管理シート!AK277&lt;1,分岐管理シート!AK277&gt;13),"error",""))</f>
        <v/>
      </c>
      <c r="BS277" s="510" t="str">
        <f>IF(F277="","",IF(VLOOKUP(AJ277,―!$AD$2:$AE$14,2,FALSE)&lt;=VLOOKUP(AK277,―!$AD$2:$AE$14,2,FALSE),"","error"))</f>
        <v/>
      </c>
      <c r="BT277" s="516"/>
      <c r="BU277" s="516"/>
      <c r="BV277" s="516"/>
      <c r="BW277" s="510" t="str">
        <f t="shared" si="71"/>
        <v/>
      </c>
      <c r="BX277" s="510" t="str">
        <f t="shared" si="72"/>
        <v/>
      </c>
      <c r="BY277" s="510" t="str">
        <f t="shared" si="73"/>
        <v/>
      </c>
      <c r="BZ277" s="516" t="str">
        <f t="shared" si="74"/>
        <v/>
      </c>
      <c r="CA277" s="510" t="str">
        <f>分岐管理シート!BB277</f>
        <v/>
      </c>
      <c r="CB277" s="511" t="str">
        <f t="shared" si="79"/>
        <v/>
      </c>
      <c r="CC277" s="517" t="str">
        <f t="shared" si="81"/>
        <v/>
      </c>
    </row>
    <row r="278" spans="1:81">
      <c r="A278" s="7"/>
      <c r="B278" s="16"/>
      <c r="C278" s="47">
        <v>197</v>
      </c>
      <c r="D278" s="64"/>
      <c r="E278" s="64"/>
      <c r="F278" s="64"/>
      <c r="G278" s="93"/>
      <c r="H278" s="93"/>
      <c r="I278" s="115"/>
      <c r="J278" s="115"/>
      <c r="K278" s="115"/>
      <c r="L278" s="115"/>
      <c r="M278" s="147"/>
      <c r="N278" s="161">
        <f t="shared" si="56"/>
        <v>0</v>
      </c>
      <c r="O278" s="167">
        <f t="shared" si="57"/>
        <v>0</v>
      </c>
      <c r="P278" s="181"/>
      <c r="Q278" s="194"/>
      <c r="R278" s="194"/>
      <c r="S278" s="194"/>
      <c r="T278" s="194"/>
      <c r="U278" s="194"/>
      <c r="V278" s="194"/>
      <c r="W278" s="194"/>
      <c r="X278" s="194"/>
      <c r="Y278" s="194"/>
      <c r="Z278" s="194"/>
      <c r="AA278" s="194"/>
      <c r="AB278" s="194"/>
      <c r="AC278" s="194"/>
      <c r="AD278" s="194"/>
      <c r="AE278" s="194"/>
      <c r="AF278" s="147"/>
      <c r="AG278" s="115"/>
      <c r="AH278" s="115"/>
      <c r="AI278" s="93"/>
      <c r="AJ278" s="93"/>
      <c r="AK278" s="307"/>
      <c r="AL278" s="325"/>
      <c r="AM278" s="325"/>
      <c r="AN278" s="147"/>
      <c r="AO278" s="350"/>
      <c r="AP278" s="359"/>
      <c r="AQ278" s="379"/>
      <c r="AR278" s="405"/>
      <c r="AS278" s="405"/>
      <c r="AT278" s="430" t="str">
        <f t="shared" si="58"/>
        <v/>
      </c>
      <c r="AU278" s="437" t="str">
        <f t="shared" si="59"/>
        <v/>
      </c>
      <c r="AV278" s="443" t="str">
        <f t="shared" si="60"/>
        <v/>
      </c>
      <c r="AW278" s="450" t="str">
        <f t="shared" si="80"/>
        <v/>
      </c>
      <c r="AX278" s="450" t="str">
        <f t="shared" si="61"/>
        <v/>
      </c>
      <c r="AY278" s="457" t="str">
        <f t="shared" si="62"/>
        <v/>
      </c>
      <c r="AZ278" s="464" t="str">
        <f t="shared" si="63"/>
        <v/>
      </c>
      <c r="BA278" s="47" t="str">
        <f t="shared" si="64"/>
        <v/>
      </c>
      <c r="BB278" s="47" t="str">
        <f t="shared" si="65"/>
        <v/>
      </c>
      <c r="BC278" s="47" t="str">
        <f t="shared" si="66"/>
        <v/>
      </c>
      <c r="BD278" s="47" t="str">
        <f t="shared" si="75"/>
        <v/>
      </c>
      <c r="BE278" s="486"/>
      <c r="BF278" s="492"/>
      <c r="BG278" s="464" t="str">
        <f t="shared" si="67"/>
        <v/>
      </c>
      <c r="BH278" s="464" t="str">
        <f t="shared" si="76"/>
        <v/>
      </c>
      <c r="BI278" s="464" t="str">
        <f t="shared" si="68"/>
        <v/>
      </c>
      <c r="BJ278" s="492"/>
      <c r="BK278" s="492"/>
      <c r="BL278" s="492"/>
      <c r="BM278" s="492"/>
      <c r="BN278" s="464" t="str">
        <f t="shared" si="69"/>
        <v/>
      </c>
      <c r="BO278" s="464" t="str">
        <f t="shared" si="70"/>
        <v/>
      </c>
      <c r="BP278" s="504" t="str">
        <f t="shared" si="77"/>
        <v/>
      </c>
      <c r="BQ278" s="510" t="str">
        <f t="shared" si="78"/>
        <v/>
      </c>
      <c r="BR278" s="510" t="str">
        <f>IF(F278="","",IF(OR(分岐管理シート!AK278&lt;1,分岐管理シート!AK278&gt;13),"error",""))</f>
        <v/>
      </c>
      <c r="BS278" s="510" t="str">
        <f>IF(F278="","",IF(VLOOKUP(AJ278,―!$AD$2:$AE$14,2,FALSE)&lt;=VLOOKUP(AK278,―!$AD$2:$AE$14,2,FALSE),"","error"))</f>
        <v/>
      </c>
      <c r="BT278" s="516"/>
      <c r="BU278" s="516"/>
      <c r="BV278" s="516"/>
      <c r="BW278" s="510" t="str">
        <f t="shared" si="71"/>
        <v/>
      </c>
      <c r="BX278" s="510" t="str">
        <f t="shared" si="72"/>
        <v/>
      </c>
      <c r="BY278" s="510" t="str">
        <f t="shared" si="73"/>
        <v/>
      </c>
      <c r="BZ278" s="516" t="str">
        <f t="shared" si="74"/>
        <v/>
      </c>
      <c r="CA278" s="510" t="str">
        <f>分岐管理シート!BB278</f>
        <v/>
      </c>
      <c r="CB278" s="511" t="str">
        <f t="shared" si="79"/>
        <v/>
      </c>
      <c r="CC278" s="517" t="str">
        <f t="shared" si="81"/>
        <v/>
      </c>
    </row>
    <row r="279" spans="1:81">
      <c r="A279" s="7"/>
      <c r="B279" s="16"/>
      <c r="C279" s="46">
        <v>198</v>
      </c>
      <c r="D279" s="64"/>
      <c r="E279" s="64"/>
      <c r="F279" s="64"/>
      <c r="G279" s="93"/>
      <c r="H279" s="93"/>
      <c r="I279" s="115"/>
      <c r="J279" s="115"/>
      <c r="K279" s="115"/>
      <c r="L279" s="115"/>
      <c r="M279" s="147"/>
      <c r="N279" s="161">
        <f t="shared" ref="N279:N342" si="82">O279+AE279</f>
        <v>0</v>
      </c>
      <c r="O279" s="167">
        <f t="shared" ref="O279:O342" si="83">P279+Q279+R279+AB279+AC279+AD279</f>
        <v>0</v>
      </c>
      <c r="P279" s="181"/>
      <c r="Q279" s="194"/>
      <c r="R279" s="194"/>
      <c r="S279" s="194"/>
      <c r="T279" s="194"/>
      <c r="U279" s="194"/>
      <c r="V279" s="194"/>
      <c r="W279" s="194"/>
      <c r="X279" s="194"/>
      <c r="Y279" s="194"/>
      <c r="Z279" s="194"/>
      <c r="AA279" s="194"/>
      <c r="AB279" s="194"/>
      <c r="AC279" s="194"/>
      <c r="AD279" s="194"/>
      <c r="AE279" s="194"/>
      <c r="AF279" s="147"/>
      <c r="AG279" s="115"/>
      <c r="AH279" s="115"/>
      <c r="AI279" s="93"/>
      <c r="AJ279" s="93"/>
      <c r="AK279" s="307"/>
      <c r="AL279" s="325"/>
      <c r="AM279" s="325"/>
      <c r="AN279" s="147"/>
      <c r="AO279" s="350"/>
      <c r="AP279" s="359"/>
      <c r="AQ279" s="379"/>
      <c r="AR279" s="405"/>
      <c r="AS279" s="405"/>
      <c r="AT279" s="430" t="str">
        <f t="shared" ref="AT279:AT342" si="84">IF(F279="","",IF(D279="","error",""))</f>
        <v/>
      </c>
      <c r="AU279" s="437" t="str">
        <f t="shared" ref="AU279:AU342" si="85">IF(F279="","",IF(E279="","error",""))</f>
        <v/>
      </c>
      <c r="AV279" s="443" t="str">
        <f t="shared" ref="AV279:AV342" si="86">IF(F279="","",IF(G279="","error",""))</f>
        <v/>
      </c>
      <c r="AW279" s="450" t="str">
        <f t="shared" si="80"/>
        <v/>
      </c>
      <c r="AX279" s="450" t="str">
        <f t="shared" ref="AX279:AX342" si="87">IF(F279="","",IF(I279="","error",""))</f>
        <v/>
      </c>
      <c r="AY279" s="457" t="str">
        <f t="shared" ref="AY279:AY342" si="88">IF(F279="","",IF(J279="","error",""))</f>
        <v/>
      </c>
      <c r="AZ279" s="464" t="str">
        <f t="shared" ref="AZ279:AZ342" si="89">IF(F279="","",IF(K279="","error",""))</f>
        <v/>
      </c>
      <c r="BA279" s="47" t="str">
        <f t="shared" ref="BA279:BA342" si="90">IF(F279="","",IF(L279="","error",""))</f>
        <v/>
      </c>
      <c r="BB279" s="47" t="str">
        <f t="shared" ref="BB279:BB342" si="91">IF(L279="⑨推奨事業メニュー例よりも更に効果があると判断する地方単独事業",IF(M279="","error",""),"")</f>
        <v/>
      </c>
      <c r="BC279" s="47" t="str">
        <f t="shared" ref="BC279:BC342" si="92">IF(L279&lt;&gt;"⑨推奨事業メニュー例よりも更に効果があると判断する地方単独事業",IF(M279&lt;&gt;"","error",""),"")</f>
        <v/>
      </c>
      <c r="BD279" s="47" t="str">
        <f t="shared" si="75"/>
        <v/>
      </c>
      <c r="BE279" s="486"/>
      <c r="BF279" s="492"/>
      <c r="BG279" s="464" t="str">
        <f t="shared" ref="BG279:BG342" si="93">IF(F279="","",IF(O279&gt;0,"","error"))</f>
        <v/>
      </c>
      <c r="BH279" s="464" t="str">
        <f t="shared" si="76"/>
        <v/>
      </c>
      <c r="BI279" s="464" t="str">
        <f t="shared" ref="BI279:BI342" si="94">IF(F279="","",IF(N279&gt;0,"","error"))</f>
        <v/>
      </c>
      <c r="BJ279" s="492"/>
      <c r="BK279" s="492"/>
      <c r="BL279" s="492"/>
      <c r="BM279" s="492"/>
      <c r="BN279" s="464" t="str">
        <f t="shared" ref="BN279:BN342" si="95">IF(F279="","",IF(AF279="","error",""))</f>
        <v/>
      </c>
      <c r="BO279" s="464" t="str">
        <f t="shared" ref="BO279:BO342" si="96">IF(F279="","",IF(OR(AG279="",AH279="",AI279=""),"error",""))</f>
        <v/>
      </c>
      <c r="BP279" s="504" t="str">
        <f t="shared" si="77"/>
        <v/>
      </c>
      <c r="BQ279" s="510" t="str">
        <f t="shared" si="78"/>
        <v/>
      </c>
      <c r="BR279" s="510" t="str">
        <f>IF(F279="","",IF(OR(分岐管理シート!AK279&lt;1,分岐管理シート!AK279&gt;13),"error",""))</f>
        <v/>
      </c>
      <c r="BS279" s="510" t="str">
        <f>IF(F279="","",IF(VLOOKUP(AJ279,―!$AD$2:$AE$14,2,FALSE)&lt;=VLOOKUP(AK279,―!$AD$2:$AE$14,2,FALSE),"","error"))</f>
        <v/>
      </c>
      <c r="BT279" s="516"/>
      <c r="BU279" s="516"/>
      <c r="BV279" s="516"/>
      <c r="BW279" s="510" t="str">
        <f t="shared" ref="BW279:BW342" si="97">IF(F279="","",IF(AN279="","error",""))</f>
        <v/>
      </c>
      <c r="BX279" s="510" t="str">
        <f t="shared" ref="BX279:BX342" si="98">IF(F279="","",IF(OR(AL279="",AM279=""),"error",""))</f>
        <v/>
      </c>
      <c r="BY279" s="510" t="str">
        <f t="shared" ref="BY279:BY342" si="99">IF(F279="","",IF(AQ279&lt;&gt;"","","error"))</f>
        <v/>
      </c>
      <c r="BZ279" s="516" t="str">
        <f t="shared" ref="BZ279:BZ342" si="100">IF(AND(AI279&lt;&gt;"○",AK279="R6.4以降"),IF(AO279="","error",""),"")</f>
        <v/>
      </c>
      <c r="CA279" s="510" t="str">
        <f>分岐管理シート!BB279</f>
        <v/>
      </c>
      <c r="CB279" s="511" t="str">
        <f t="shared" si="79"/>
        <v/>
      </c>
      <c r="CC279" s="517" t="str">
        <f t="shared" si="81"/>
        <v/>
      </c>
    </row>
    <row r="280" spans="1:81">
      <c r="A280" s="7"/>
      <c r="B280" s="16"/>
      <c r="C280" s="47">
        <v>199</v>
      </c>
      <c r="D280" s="64"/>
      <c r="E280" s="64"/>
      <c r="F280" s="64"/>
      <c r="G280" s="93"/>
      <c r="H280" s="93"/>
      <c r="I280" s="115"/>
      <c r="J280" s="115"/>
      <c r="K280" s="115"/>
      <c r="L280" s="115"/>
      <c r="M280" s="147"/>
      <c r="N280" s="161">
        <f t="shared" si="82"/>
        <v>0</v>
      </c>
      <c r="O280" s="167">
        <f t="shared" si="83"/>
        <v>0</v>
      </c>
      <c r="P280" s="181"/>
      <c r="Q280" s="194"/>
      <c r="R280" s="194"/>
      <c r="S280" s="194"/>
      <c r="T280" s="194"/>
      <c r="U280" s="194"/>
      <c r="V280" s="194"/>
      <c r="W280" s="194"/>
      <c r="X280" s="194"/>
      <c r="Y280" s="194"/>
      <c r="Z280" s="194"/>
      <c r="AA280" s="194"/>
      <c r="AB280" s="194"/>
      <c r="AC280" s="194"/>
      <c r="AD280" s="194"/>
      <c r="AE280" s="194"/>
      <c r="AF280" s="147"/>
      <c r="AG280" s="115"/>
      <c r="AH280" s="115"/>
      <c r="AI280" s="93"/>
      <c r="AJ280" s="93"/>
      <c r="AK280" s="307"/>
      <c r="AL280" s="325"/>
      <c r="AM280" s="325"/>
      <c r="AN280" s="147"/>
      <c r="AO280" s="350"/>
      <c r="AP280" s="359"/>
      <c r="AQ280" s="379"/>
      <c r="AR280" s="405"/>
      <c r="AS280" s="405"/>
      <c r="AT280" s="430" t="str">
        <f t="shared" si="84"/>
        <v/>
      </c>
      <c r="AU280" s="437" t="str">
        <f t="shared" si="85"/>
        <v/>
      </c>
      <c r="AV280" s="443" t="str">
        <f t="shared" si="86"/>
        <v/>
      </c>
      <c r="AW280" s="450" t="str">
        <f t="shared" si="80"/>
        <v/>
      </c>
      <c r="AX280" s="450" t="str">
        <f t="shared" si="87"/>
        <v/>
      </c>
      <c r="AY280" s="457" t="str">
        <f t="shared" si="88"/>
        <v/>
      </c>
      <c r="AZ280" s="464" t="str">
        <f t="shared" si="89"/>
        <v/>
      </c>
      <c r="BA280" s="47" t="str">
        <f t="shared" si="90"/>
        <v/>
      </c>
      <c r="BB280" s="47" t="str">
        <f t="shared" si="91"/>
        <v/>
      </c>
      <c r="BC280" s="47" t="str">
        <f t="shared" si="92"/>
        <v/>
      </c>
      <c r="BD280" s="47" t="str">
        <f t="shared" si="75"/>
        <v/>
      </c>
      <c r="BE280" s="486"/>
      <c r="BF280" s="492"/>
      <c r="BG280" s="464" t="str">
        <f t="shared" si="93"/>
        <v/>
      </c>
      <c r="BH280" s="464" t="str">
        <f t="shared" si="76"/>
        <v/>
      </c>
      <c r="BI280" s="464" t="str">
        <f t="shared" si="94"/>
        <v/>
      </c>
      <c r="BJ280" s="492"/>
      <c r="BK280" s="492"/>
      <c r="BL280" s="492"/>
      <c r="BM280" s="492"/>
      <c r="BN280" s="464" t="str">
        <f t="shared" si="95"/>
        <v/>
      </c>
      <c r="BO280" s="464" t="str">
        <f t="shared" si="96"/>
        <v/>
      </c>
      <c r="BP280" s="504" t="str">
        <f t="shared" si="77"/>
        <v/>
      </c>
      <c r="BQ280" s="510" t="str">
        <f t="shared" si="78"/>
        <v/>
      </c>
      <c r="BR280" s="510" t="str">
        <f>IF(F280="","",IF(OR(分岐管理シート!AK280&lt;1,分岐管理シート!AK280&gt;13),"error",""))</f>
        <v/>
      </c>
      <c r="BS280" s="510" t="str">
        <f>IF(F280="","",IF(VLOOKUP(AJ280,―!$AD$2:$AE$14,2,FALSE)&lt;=VLOOKUP(AK280,―!$AD$2:$AE$14,2,FALSE),"","error"))</f>
        <v/>
      </c>
      <c r="BT280" s="516"/>
      <c r="BU280" s="516"/>
      <c r="BV280" s="516"/>
      <c r="BW280" s="510" t="str">
        <f t="shared" si="97"/>
        <v/>
      </c>
      <c r="BX280" s="510" t="str">
        <f t="shared" si="98"/>
        <v/>
      </c>
      <c r="BY280" s="510" t="str">
        <f t="shared" si="99"/>
        <v/>
      </c>
      <c r="BZ280" s="516" t="str">
        <f t="shared" si="100"/>
        <v/>
      </c>
      <c r="CA280" s="510" t="str">
        <f>分岐管理シート!BB280</f>
        <v/>
      </c>
      <c r="CB280" s="511" t="str">
        <f t="shared" si="79"/>
        <v/>
      </c>
      <c r="CC280" s="517" t="str">
        <f t="shared" si="81"/>
        <v/>
      </c>
    </row>
    <row r="281" spans="1:81">
      <c r="A281" s="7"/>
      <c r="B281" s="16"/>
      <c r="C281" s="47">
        <v>200</v>
      </c>
      <c r="D281" s="64"/>
      <c r="E281" s="64"/>
      <c r="F281" s="64"/>
      <c r="G281" s="93"/>
      <c r="H281" s="93"/>
      <c r="I281" s="115"/>
      <c r="J281" s="115"/>
      <c r="K281" s="115"/>
      <c r="L281" s="115"/>
      <c r="M281" s="147"/>
      <c r="N281" s="161">
        <f t="shared" si="82"/>
        <v>0</v>
      </c>
      <c r="O281" s="167">
        <f t="shared" si="83"/>
        <v>0</v>
      </c>
      <c r="P281" s="181"/>
      <c r="Q281" s="194"/>
      <c r="R281" s="194"/>
      <c r="S281" s="194"/>
      <c r="T281" s="194"/>
      <c r="U281" s="194"/>
      <c r="V281" s="194"/>
      <c r="W281" s="194"/>
      <c r="X281" s="194"/>
      <c r="Y281" s="194"/>
      <c r="Z281" s="194"/>
      <c r="AA281" s="194"/>
      <c r="AB281" s="194"/>
      <c r="AC281" s="194"/>
      <c r="AD281" s="194"/>
      <c r="AE281" s="194"/>
      <c r="AF281" s="147"/>
      <c r="AG281" s="115"/>
      <c r="AH281" s="115"/>
      <c r="AI281" s="93"/>
      <c r="AJ281" s="93"/>
      <c r="AK281" s="307"/>
      <c r="AL281" s="325"/>
      <c r="AM281" s="325"/>
      <c r="AN281" s="147"/>
      <c r="AO281" s="350"/>
      <c r="AP281" s="359"/>
      <c r="AQ281" s="379"/>
      <c r="AR281" s="405"/>
      <c r="AS281" s="405"/>
      <c r="AT281" s="430" t="str">
        <f t="shared" si="84"/>
        <v/>
      </c>
      <c r="AU281" s="437" t="str">
        <f t="shared" si="85"/>
        <v/>
      </c>
      <c r="AV281" s="443" t="str">
        <f t="shared" si="86"/>
        <v/>
      </c>
      <c r="AW281" s="450" t="str">
        <f t="shared" si="80"/>
        <v/>
      </c>
      <c r="AX281" s="450" t="str">
        <f t="shared" si="87"/>
        <v/>
      </c>
      <c r="AY281" s="457" t="str">
        <f t="shared" si="88"/>
        <v/>
      </c>
      <c r="AZ281" s="464" t="str">
        <f t="shared" si="89"/>
        <v/>
      </c>
      <c r="BA281" s="47" t="str">
        <f t="shared" si="90"/>
        <v/>
      </c>
      <c r="BB281" s="47" t="str">
        <f t="shared" si="91"/>
        <v/>
      </c>
      <c r="BC281" s="47" t="str">
        <f t="shared" si="92"/>
        <v/>
      </c>
      <c r="BD281" s="47" t="str">
        <f t="shared" si="75"/>
        <v/>
      </c>
      <c r="BE281" s="486"/>
      <c r="BF281" s="492"/>
      <c r="BG281" s="464" t="str">
        <f t="shared" si="93"/>
        <v/>
      </c>
      <c r="BH281" s="464" t="str">
        <f t="shared" si="76"/>
        <v/>
      </c>
      <c r="BI281" s="464" t="str">
        <f t="shared" si="94"/>
        <v/>
      </c>
      <c r="BJ281" s="492"/>
      <c r="BK281" s="492"/>
      <c r="BL281" s="492"/>
      <c r="BM281" s="492"/>
      <c r="BN281" s="464" t="str">
        <f t="shared" si="95"/>
        <v/>
      </c>
      <c r="BO281" s="464" t="str">
        <f t="shared" si="96"/>
        <v/>
      </c>
      <c r="BP281" s="504" t="str">
        <f t="shared" si="77"/>
        <v/>
      </c>
      <c r="BQ281" s="510" t="str">
        <f t="shared" si="78"/>
        <v/>
      </c>
      <c r="BR281" s="510" t="str">
        <f>IF(F281="","",IF(OR(分岐管理シート!AK281&lt;1,分岐管理シート!AK281&gt;13),"error",""))</f>
        <v/>
      </c>
      <c r="BS281" s="510" t="str">
        <f>IF(F281="","",IF(VLOOKUP(AJ281,―!$AD$2:$AE$14,2,FALSE)&lt;=VLOOKUP(AK281,―!$AD$2:$AE$14,2,FALSE),"","error"))</f>
        <v/>
      </c>
      <c r="BT281" s="516"/>
      <c r="BU281" s="516"/>
      <c r="BV281" s="516"/>
      <c r="BW281" s="510" t="str">
        <f t="shared" si="97"/>
        <v/>
      </c>
      <c r="BX281" s="510" t="str">
        <f t="shared" si="98"/>
        <v/>
      </c>
      <c r="BY281" s="510" t="str">
        <f t="shared" si="99"/>
        <v/>
      </c>
      <c r="BZ281" s="516" t="str">
        <f t="shared" si="100"/>
        <v/>
      </c>
      <c r="CA281" s="510" t="str">
        <f>分岐管理シート!BB281</f>
        <v/>
      </c>
      <c r="CB281" s="511" t="str">
        <f t="shared" si="79"/>
        <v/>
      </c>
      <c r="CC281" s="517" t="str">
        <f t="shared" si="81"/>
        <v/>
      </c>
    </row>
    <row r="282" spans="1:81">
      <c r="A282" s="7"/>
      <c r="B282" s="16"/>
      <c r="C282" s="46">
        <v>201</v>
      </c>
      <c r="D282" s="64"/>
      <c r="E282" s="64"/>
      <c r="F282" s="64"/>
      <c r="G282" s="93"/>
      <c r="H282" s="93"/>
      <c r="I282" s="115"/>
      <c r="J282" s="115"/>
      <c r="K282" s="115"/>
      <c r="L282" s="115"/>
      <c r="M282" s="147"/>
      <c r="N282" s="161">
        <f t="shared" si="82"/>
        <v>0</v>
      </c>
      <c r="O282" s="167">
        <f t="shared" si="83"/>
        <v>0</v>
      </c>
      <c r="P282" s="181"/>
      <c r="Q282" s="194"/>
      <c r="R282" s="194"/>
      <c r="S282" s="194"/>
      <c r="T282" s="194"/>
      <c r="U282" s="194"/>
      <c r="V282" s="194"/>
      <c r="W282" s="194"/>
      <c r="X282" s="194"/>
      <c r="Y282" s="194"/>
      <c r="Z282" s="194"/>
      <c r="AA282" s="194"/>
      <c r="AB282" s="194"/>
      <c r="AC282" s="194"/>
      <c r="AD282" s="194"/>
      <c r="AE282" s="194"/>
      <c r="AF282" s="147"/>
      <c r="AG282" s="115"/>
      <c r="AH282" s="115"/>
      <c r="AI282" s="93"/>
      <c r="AJ282" s="93"/>
      <c r="AK282" s="307"/>
      <c r="AL282" s="325"/>
      <c r="AM282" s="325"/>
      <c r="AN282" s="147"/>
      <c r="AO282" s="350"/>
      <c r="AP282" s="359"/>
      <c r="AQ282" s="379"/>
      <c r="AR282" s="405"/>
      <c r="AS282" s="405"/>
      <c r="AT282" s="430" t="str">
        <f t="shared" si="84"/>
        <v/>
      </c>
      <c r="AU282" s="437" t="str">
        <f t="shared" si="85"/>
        <v/>
      </c>
      <c r="AV282" s="443" t="str">
        <f t="shared" si="86"/>
        <v/>
      </c>
      <c r="AW282" s="450" t="str">
        <f t="shared" si="80"/>
        <v/>
      </c>
      <c r="AX282" s="450" t="str">
        <f t="shared" si="87"/>
        <v/>
      </c>
      <c r="AY282" s="457" t="str">
        <f t="shared" si="88"/>
        <v/>
      </c>
      <c r="AZ282" s="464" t="str">
        <f t="shared" si="89"/>
        <v/>
      </c>
      <c r="BA282" s="47" t="str">
        <f t="shared" si="90"/>
        <v/>
      </c>
      <c r="BB282" s="47" t="str">
        <f t="shared" si="91"/>
        <v/>
      </c>
      <c r="BC282" s="47" t="str">
        <f t="shared" si="92"/>
        <v/>
      </c>
      <c r="BD282" s="47" t="str">
        <f t="shared" si="75"/>
        <v/>
      </c>
      <c r="BE282" s="486"/>
      <c r="BF282" s="492"/>
      <c r="BG282" s="464" t="str">
        <f t="shared" si="93"/>
        <v/>
      </c>
      <c r="BH282" s="464" t="str">
        <f t="shared" si="76"/>
        <v/>
      </c>
      <c r="BI282" s="464" t="str">
        <f t="shared" si="94"/>
        <v/>
      </c>
      <c r="BJ282" s="492"/>
      <c r="BK282" s="492"/>
      <c r="BL282" s="492"/>
      <c r="BM282" s="492"/>
      <c r="BN282" s="464" t="str">
        <f t="shared" si="95"/>
        <v/>
      </c>
      <c r="BO282" s="464" t="str">
        <f t="shared" si="96"/>
        <v/>
      </c>
      <c r="BP282" s="504" t="str">
        <f t="shared" si="77"/>
        <v/>
      </c>
      <c r="BQ282" s="510" t="str">
        <f t="shared" si="78"/>
        <v/>
      </c>
      <c r="BR282" s="510" t="str">
        <f>IF(F282="","",IF(OR(分岐管理シート!AK282&lt;1,分岐管理シート!AK282&gt;13),"error",""))</f>
        <v/>
      </c>
      <c r="BS282" s="510" t="str">
        <f>IF(F282="","",IF(VLOOKUP(AJ282,―!$AD$2:$AE$14,2,FALSE)&lt;=VLOOKUP(AK282,―!$AD$2:$AE$14,2,FALSE),"","error"))</f>
        <v/>
      </c>
      <c r="BT282" s="516"/>
      <c r="BU282" s="516"/>
      <c r="BV282" s="516"/>
      <c r="BW282" s="510" t="str">
        <f t="shared" si="97"/>
        <v/>
      </c>
      <c r="BX282" s="510" t="str">
        <f t="shared" si="98"/>
        <v/>
      </c>
      <c r="BY282" s="510" t="str">
        <f t="shared" si="99"/>
        <v/>
      </c>
      <c r="BZ282" s="516" t="str">
        <f t="shared" si="100"/>
        <v/>
      </c>
      <c r="CA282" s="510" t="str">
        <f>分岐管理シート!BB282</f>
        <v/>
      </c>
      <c r="CB282" s="511" t="str">
        <f t="shared" si="79"/>
        <v/>
      </c>
      <c r="CC282" s="517" t="str">
        <f t="shared" si="81"/>
        <v/>
      </c>
    </row>
    <row r="283" spans="1:81">
      <c r="A283" s="7"/>
      <c r="B283" s="16"/>
      <c r="C283" s="47">
        <v>202</v>
      </c>
      <c r="D283" s="64"/>
      <c r="E283" s="64"/>
      <c r="F283" s="64"/>
      <c r="G283" s="93"/>
      <c r="H283" s="93"/>
      <c r="I283" s="115"/>
      <c r="J283" s="115"/>
      <c r="K283" s="115"/>
      <c r="L283" s="115"/>
      <c r="M283" s="147"/>
      <c r="N283" s="161">
        <f t="shared" si="82"/>
        <v>0</v>
      </c>
      <c r="O283" s="167">
        <f t="shared" si="83"/>
        <v>0</v>
      </c>
      <c r="P283" s="181"/>
      <c r="Q283" s="194"/>
      <c r="R283" s="194"/>
      <c r="S283" s="194"/>
      <c r="T283" s="194"/>
      <c r="U283" s="194"/>
      <c r="V283" s="194"/>
      <c r="W283" s="194"/>
      <c r="X283" s="194"/>
      <c r="Y283" s="194"/>
      <c r="Z283" s="194"/>
      <c r="AA283" s="194"/>
      <c r="AB283" s="194"/>
      <c r="AC283" s="194"/>
      <c r="AD283" s="194"/>
      <c r="AE283" s="194"/>
      <c r="AF283" s="147"/>
      <c r="AG283" s="115"/>
      <c r="AH283" s="115"/>
      <c r="AI283" s="93"/>
      <c r="AJ283" s="93"/>
      <c r="AK283" s="307"/>
      <c r="AL283" s="325"/>
      <c r="AM283" s="325"/>
      <c r="AN283" s="147"/>
      <c r="AO283" s="350"/>
      <c r="AP283" s="359"/>
      <c r="AQ283" s="379"/>
      <c r="AR283" s="405"/>
      <c r="AS283" s="405"/>
      <c r="AT283" s="430" t="str">
        <f t="shared" si="84"/>
        <v/>
      </c>
      <c r="AU283" s="437" t="str">
        <f t="shared" si="85"/>
        <v/>
      </c>
      <c r="AV283" s="443" t="str">
        <f t="shared" si="86"/>
        <v/>
      </c>
      <c r="AW283" s="450" t="str">
        <f t="shared" si="80"/>
        <v/>
      </c>
      <c r="AX283" s="450" t="str">
        <f t="shared" si="87"/>
        <v/>
      </c>
      <c r="AY283" s="457" t="str">
        <f t="shared" si="88"/>
        <v/>
      </c>
      <c r="AZ283" s="464" t="str">
        <f t="shared" si="89"/>
        <v/>
      </c>
      <c r="BA283" s="47" t="str">
        <f t="shared" si="90"/>
        <v/>
      </c>
      <c r="BB283" s="47" t="str">
        <f t="shared" si="91"/>
        <v/>
      </c>
      <c r="BC283" s="47" t="str">
        <f t="shared" si="92"/>
        <v/>
      </c>
      <c r="BD283" s="47" t="str">
        <f t="shared" ref="BD283:BD346" si="101">IF(F283="","",IF(P283&gt;0,"","error"))</f>
        <v/>
      </c>
      <c r="BE283" s="486"/>
      <c r="BF283" s="492"/>
      <c r="BG283" s="464" t="str">
        <f t="shared" si="93"/>
        <v/>
      </c>
      <c r="BH283" s="464" t="str">
        <f t="shared" ref="BH283:BH346" si="102">IF(F283="","",IF(O283=INT(O283),"","error"))</f>
        <v/>
      </c>
      <c r="BI283" s="464" t="str">
        <f t="shared" si="94"/>
        <v/>
      </c>
      <c r="BJ283" s="492"/>
      <c r="BK283" s="492"/>
      <c r="BL283" s="492"/>
      <c r="BM283" s="492"/>
      <c r="BN283" s="464" t="str">
        <f t="shared" si="95"/>
        <v/>
      </c>
      <c r="BO283" s="464" t="str">
        <f t="shared" si="96"/>
        <v/>
      </c>
      <c r="BP283" s="504" t="str">
        <f t="shared" ref="BP283:BP346" si="103">IF(F283="","",IF(AJ283&lt;&gt;"","","error"))</f>
        <v/>
      </c>
      <c r="BQ283" s="510" t="str">
        <f t="shared" ref="BQ283:BQ346" si="104">IF(F283="","",IF(AK283&lt;&gt;"","","error"))</f>
        <v/>
      </c>
      <c r="BR283" s="510" t="str">
        <f>IF(F283="","",IF(OR(分岐管理シート!AK283&lt;1,分岐管理シート!AK283&gt;13),"error",""))</f>
        <v/>
      </c>
      <c r="BS283" s="510" t="str">
        <f>IF(F283="","",IF(VLOOKUP(AJ283,―!$AD$2:$AE$14,2,FALSE)&lt;=VLOOKUP(AK283,―!$AD$2:$AE$14,2,FALSE),"","error"))</f>
        <v/>
      </c>
      <c r="BT283" s="516"/>
      <c r="BU283" s="516"/>
      <c r="BV283" s="516"/>
      <c r="BW283" s="510" t="str">
        <f t="shared" si="97"/>
        <v/>
      </c>
      <c r="BX283" s="510" t="str">
        <f t="shared" si="98"/>
        <v/>
      </c>
      <c r="BY283" s="510" t="str">
        <f t="shared" si="99"/>
        <v/>
      </c>
      <c r="BZ283" s="516" t="str">
        <f t="shared" si="100"/>
        <v/>
      </c>
      <c r="CA283" s="510" t="str">
        <f>分岐管理シート!BB283</f>
        <v/>
      </c>
      <c r="CB283" s="511" t="str">
        <f t="shared" ref="CB283:CB346" si="105">IF(AND(F283="",OR(D283&lt;&gt;"",E283&lt;&gt;"",G283&lt;&gt;"",H283&lt;&gt;"",I283&lt;&gt;"",J283&lt;&gt;"",K283&lt;&gt;"",L283&lt;&gt;"",M283&lt;&gt;"",P283&lt;&gt;"",AE283&lt;&gt;"",AF283&lt;&gt;"",AG283&lt;&gt;"",AH283&lt;&gt;"",AI283&lt;&gt;"",AJ283&lt;&gt;"",AK283&lt;&gt;"",AL283&lt;&gt;"",AM283&lt;&gt;"",AN283&lt;&gt;"",AO283&lt;&gt;"",AP283&lt;&gt;"",AQ283&lt;&gt;"")),"error","")</f>
        <v/>
      </c>
      <c r="CC283" s="517" t="str">
        <f t="shared" si="81"/>
        <v/>
      </c>
    </row>
    <row r="284" spans="1:81">
      <c r="A284" s="7"/>
      <c r="B284" s="16"/>
      <c r="C284" s="47">
        <v>203</v>
      </c>
      <c r="D284" s="64"/>
      <c r="E284" s="64"/>
      <c r="F284" s="64"/>
      <c r="G284" s="93"/>
      <c r="H284" s="93"/>
      <c r="I284" s="115"/>
      <c r="J284" s="115"/>
      <c r="K284" s="115"/>
      <c r="L284" s="115"/>
      <c r="M284" s="147"/>
      <c r="N284" s="161">
        <f t="shared" si="82"/>
        <v>0</v>
      </c>
      <c r="O284" s="167">
        <f t="shared" si="83"/>
        <v>0</v>
      </c>
      <c r="P284" s="181"/>
      <c r="Q284" s="194"/>
      <c r="R284" s="194"/>
      <c r="S284" s="194"/>
      <c r="T284" s="194"/>
      <c r="U284" s="194"/>
      <c r="V284" s="194"/>
      <c r="W284" s="194"/>
      <c r="X284" s="194"/>
      <c r="Y284" s="194"/>
      <c r="Z284" s="194"/>
      <c r="AA284" s="194"/>
      <c r="AB284" s="194"/>
      <c r="AC284" s="194"/>
      <c r="AD284" s="194"/>
      <c r="AE284" s="194"/>
      <c r="AF284" s="147"/>
      <c r="AG284" s="115"/>
      <c r="AH284" s="115"/>
      <c r="AI284" s="93"/>
      <c r="AJ284" s="93"/>
      <c r="AK284" s="307"/>
      <c r="AL284" s="325"/>
      <c r="AM284" s="325"/>
      <c r="AN284" s="147"/>
      <c r="AO284" s="350"/>
      <c r="AP284" s="359"/>
      <c r="AQ284" s="379"/>
      <c r="AR284" s="405"/>
      <c r="AS284" s="405"/>
      <c r="AT284" s="430" t="str">
        <f t="shared" si="84"/>
        <v/>
      </c>
      <c r="AU284" s="437" t="str">
        <f t="shared" si="85"/>
        <v/>
      </c>
      <c r="AV284" s="443" t="str">
        <f t="shared" si="86"/>
        <v/>
      </c>
      <c r="AW284" s="450" t="str">
        <f t="shared" si="80"/>
        <v/>
      </c>
      <c r="AX284" s="450" t="str">
        <f t="shared" si="87"/>
        <v/>
      </c>
      <c r="AY284" s="457" t="str">
        <f t="shared" si="88"/>
        <v/>
      </c>
      <c r="AZ284" s="464" t="str">
        <f t="shared" si="89"/>
        <v/>
      </c>
      <c r="BA284" s="47" t="str">
        <f t="shared" si="90"/>
        <v/>
      </c>
      <c r="BB284" s="47" t="str">
        <f t="shared" si="91"/>
        <v/>
      </c>
      <c r="BC284" s="47" t="str">
        <f t="shared" si="92"/>
        <v/>
      </c>
      <c r="BD284" s="47" t="str">
        <f t="shared" si="101"/>
        <v/>
      </c>
      <c r="BE284" s="486"/>
      <c r="BF284" s="492"/>
      <c r="BG284" s="464" t="str">
        <f t="shared" si="93"/>
        <v/>
      </c>
      <c r="BH284" s="464" t="str">
        <f t="shared" si="102"/>
        <v/>
      </c>
      <c r="BI284" s="464" t="str">
        <f t="shared" si="94"/>
        <v/>
      </c>
      <c r="BJ284" s="492"/>
      <c r="BK284" s="492"/>
      <c r="BL284" s="492"/>
      <c r="BM284" s="492"/>
      <c r="BN284" s="464" t="str">
        <f t="shared" si="95"/>
        <v/>
      </c>
      <c r="BO284" s="464" t="str">
        <f t="shared" si="96"/>
        <v/>
      </c>
      <c r="BP284" s="504" t="str">
        <f t="shared" si="103"/>
        <v/>
      </c>
      <c r="BQ284" s="510" t="str">
        <f t="shared" si="104"/>
        <v/>
      </c>
      <c r="BR284" s="510" t="str">
        <f>IF(F284="","",IF(OR(分岐管理シート!AK284&lt;1,分岐管理シート!AK284&gt;13),"error",""))</f>
        <v/>
      </c>
      <c r="BS284" s="510" t="str">
        <f>IF(F284="","",IF(VLOOKUP(AJ284,―!$AD$2:$AE$14,2,FALSE)&lt;=VLOOKUP(AK284,―!$AD$2:$AE$14,2,FALSE),"","error"))</f>
        <v/>
      </c>
      <c r="BT284" s="516"/>
      <c r="BU284" s="516"/>
      <c r="BV284" s="516"/>
      <c r="BW284" s="510" t="str">
        <f t="shared" si="97"/>
        <v/>
      </c>
      <c r="BX284" s="510" t="str">
        <f t="shared" si="98"/>
        <v/>
      </c>
      <c r="BY284" s="510" t="str">
        <f t="shared" si="99"/>
        <v/>
      </c>
      <c r="BZ284" s="516" t="str">
        <f t="shared" si="100"/>
        <v/>
      </c>
      <c r="CA284" s="510" t="str">
        <f>分岐管理シート!BB284</f>
        <v/>
      </c>
      <c r="CB284" s="511" t="str">
        <f t="shared" si="105"/>
        <v/>
      </c>
      <c r="CC284" s="517" t="str">
        <f t="shared" si="81"/>
        <v/>
      </c>
    </row>
    <row r="285" spans="1:81">
      <c r="A285" s="7"/>
      <c r="B285" s="16"/>
      <c r="C285" s="46">
        <v>204</v>
      </c>
      <c r="D285" s="64"/>
      <c r="E285" s="64"/>
      <c r="F285" s="64"/>
      <c r="G285" s="93"/>
      <c r="H285" s="93"/>
      <c r="I285" s="115"/>
      <c r="J285" s="115"/>
      <c r="K285" s="115"/>
      <c r="L285" s="115"/>
      <c r="M285" s="147"/>
      <c r="N285" s="161">
        <f t="shared" si="82"/>
        <v>0</v>
      </c>
      <c r="O285" s="167">
        <f t="shared" si="83"/>
        <v>0</v>
      </c>
      <c r="P285" s="181"/>
      <c r="Q285" s="194"/>
      <c r="R285" s="194"/>
      <c r="S285" s="194"/>
      <c r="T285" s="194"/>
      <c r="U285" s="194"/>
      <c r="V285" s="194"/>
      <c r="W285" s="194"/>
      <c r="X285" s="194"/>
      <c r="Y285" s="194"/>
      <c r="Z285" s="194"/>
      <c r="AA285" s="194"/>
      <c r="AB285" s="194"/>
      <c r="AC285" s="194"/>
      <c r="AD285" s="194"/>
      <c r="AE285" s="194"/>
      <c r="AF285" s="147"/>
      <c r="AG285" s="115"/>
      <c r="AH285" s="115"/>
      <c r="AI285" s="93"/>
      <c r="AJ285" s="93"/>
      <c r="AK285" s="307"/>
      <c r="AL285" s="325"/>
      <c r="AM285" s="325"/>
      <c r="AN285" s="147"/>
      <c r="AO285" s="350"/>
      <c r="AP285" s="359"/>
      <c r="AQ285" s="379"/>
      <c r="AR285" s="405"/>
      <c r="AS285" s="405"/>
      <c r="AT285" s="430" t="str">
        <f t="shared" si="84"/>
        <v/>
      </c>
      <c r="AU285" s="437" t="str">
        <f t="shared" si="85"/>
        <v/>
      </c>
      <c r="AV285" s="443" t="str">
        <f t="shared" si="86"/>
        <v/>
      </c>
      <c r="AW285" s="450" t="str">
        <f t="shared" si="80"/>
        <v/>
      </c>
      <c r="AX285" s="450" t="str">
        <f t="shared" si="87"/>
        <v/>
      </c>
      <c r="AY285" s="457" t="str">
        <f t="shared" si="88"/>
        <v/>
      </c>
      <c r="AZ285" s="464" t="str">
        <f t="shared" si="89"/>
        <v/>
      </c>
      <c r="BA285" s="47" t="str">
        <f t="shared" si="90"/>
        <v/>
      </c>
      <c r="BB285" s="47" t="str">
        <f t="shared" si="91"/>
        <v/>
      </c>
      <c r="BC285" s="47" t="str">
        <f t="shared" si="92"/>
        <v/>
      </c>
      <c r="BD285" s="47" t="str">
        <f t="shared" si="101"/>
        <v/>
      </c>
      <c r="BE285" s="486"/>
      <c r="BF285" s="492"/>
      <c r="BG285" s="464" t="str">
        <f t="shared" si="93"/>
        <v/>
      </c>
      <c r="BH285" s="464" t="str">
        <f t="shared" si="102"/>
        <v/>
      </c>
      <c r="BI285" s="464" t="str">
        <f t="shared" si="94"/>
        <v/>
      </c>
      <c r="BJ285" s="492"/>
      <c r="BK285" s="492"/>
      <c r="BL285" s="492"/>
      <c r="BM285" s="492"/>
      <c r="BN285" s="464" t="str">
        <f t="shared" si="95"/>
        <v/>
      </c>
      <c r="BO285" s="464" t="str">
        <f t="shared" si="96"/>
        <v/>
      </c>
      <c r="BP285" s="504" t="str">
        <f t="shared" si="103"/>
        <v/>
      </c>
      <c r="BQ285" s="510" t="str">
        <f t="shared" si="104"/>
        <v/>
      </c>
      <c r="BR285" s="510" t="str">
        <f>IF(F285="","",IF(OR(分岐管理シート!AK285&lt;1,分岐管理シート!AK285&gt;13),"error",""))</f>
        <v/>
      </c>
      <c r="BS285" s="510" t="str">
        <f>IF(F285="","",IF(VLOOKUP(AJ285,―!$AD$2:$AE$14,2,FALSE)&lt;=VLOOKUP(AK285,―!$AD$2:$AE$14,2,FALSE),"","error"))</f>
        <v/>
      </c>
      <c r="BT285" s="516"/>
      <c r="BU285" s="516"/>
      <c r="BV285" s="516"/>
      <c r="BW285" s="510" t="str">
        <f t="shared" si="97"/>
        <v/>
      </c>
      <c r="BX285" s="510" t="str">
        <f t="shared" si="98"/>
        <v/>
      </c>
      <c r="BY285" s="510" t="str">
        <f t="shared" si="99"/>
        <v/>
      </c>
      <c r="BZ285" s="516" t="str">
        <f t="shared" si="100"/>
        <v/>
      </c>
      <c r="CA285" s="510" t="str">
        <f>分岐管理シート!BB285</f>
        <v/>
      </c>
      <c r="CB285" s="511" t="str">
        <f t="shared" si="105"/>
        <v/>
      </c>
      <c r="CC285" s="517" t="str">
        <f t="shared" si="81"/>
        <v/>
      </c>
    </row>
    <row r="286" spans="1:81">
      <c r="A286" s="7"/>
      <c r="B286" s="16"/>
      <c r="C286" s="47">
        <v>205</v>
      </c>
      <c r="D286" s="64"/>
      <c r="E286" s="64"/>
      <c r="F286" s="64"/>
      <c r="G286" s="93"/>
      <c r="H286" s="93"/>
      <c r="I286" s="115"/>
      <c r="J286" s="115"/>
      <c r="K286" s="115"/>
      <c r="L286" s="115"/>
      <c r="M286" s="147"/>
      <c r="N286" s="161">
        <f t="shared" si="82"/>
        <v>0</v>
      </c>
      <c r="O286" s="167">
        <f t="shared" si="83"/>
        <v>0</v>
      </c>
      <c r="P286" s="181"/>
      <c r="Q286" s="194"/>
      <c r="R286" s="194"/>
      <c r="S286" s="194"/>
      <c r="T286" s="194"/>
      <c r="U286" s="194"/>
      <c r="V286" s="194"/>
      <c r="W286" s="194"/>
      <c r="X286" s="194"/>
      <c r="Y286" s="194"/>
      <c r="Z286" s="194"/>
      <c r="AA286" s="194"/>
      <c r="AB286" s="194"/>
      <c r="AC286" s="194"/>
      <c r="AD286" s="194"/>
      <c r="AE286" s="194"/>
      <c r="AF286" s="147"/>
      <c r="AG286" s="115"/>
      <c r="AH286" s="115"/>
      <c r="AI286" s="93"/>
      <c r="AJ286" s="93"/>
      <c r="AK286" s="307"/>
      <c r="AL286" s="325"/>
      <c r="AM286" s="325"/>
      <c r="AN286" s="147"/>
      <c r="AO286" s="350"/>
      <c r="AP286" s="359"/>
      <c r="AQ286" s="379"/>
      <c r="AR286" s="405"/>
      <c r="AS286" s="405"/>
      <c r="AT286" s="430" t="str">
        <f t="shared" si="84"/>
        <v/>
      </c>
      <c r="AU286" s="437" t="str">
        <f t="shared" si="85"/>
        <v/>
      </c>
      <c r="AV286" s="443" t="str">
        <f t="shared" si="86"/>
        <v/>
      </c>
      <c r="AW286" s="450" t="str">
        <f t="shared" si="80"/>
        <v/>
      </c>
      <c r="AX286" s="450" t="str">
        <f t="shared" si="87"/>
        <v/>
      </c>
      <c r="AY286" s="457" t="str">
        <f t="shared" si="88"/>
        <v/>
      </c>
      <c r="AZ286" s="464" t="str">
        <f t="shared" si="89"/>
        <v/>
      </c>
      <c r="BA286" s="47" t="str">
        <f t="shared" si="90"/>
        <v/>
      </c>
      <c r="BB286" s="47" t="str">
        <f t="shared" si="91"/>
        <v/>
      </c>
      <c r="BC286" s="47" t="str">
        <f t="shared" si="92"/>
        <v/>
      </c>
      <c r="BD286" s="47" t="str">
        <f t="shared" si="101"/>
        <v/>
      </c>
      <c r="BE286" s="486"/>
      <c r="BF286" s="492"/>
      <c r="BG286" s="464" t="str">
        <f t="shared" si="93"/>
        <v/>
      </c>
      <c r="BH286" s="464" t="str">
        <f t="shared" si="102"/>
        <v/>
      </c>
      <c r="BI286" s="464" t="str">
        <f t="shared" si="94"/>
        <v/>
      </c>
      <c r="BJ286" s="492"/>
      <c r="BK286" s="492"/>
      <c r="BL286" s="492"/>
      <c r="BM286" s="492"/>
      <c r="BN286" s="464" t="str">
        <f t="shared" si="95"/>
        <v/>
      </c>
      <c r="BO286" s="464" t="str">
        <f t="shared" si="96"/>
        <v/>
      </c>
      <c r="BP286" s="504" t="str">
        <f t="shared" si="103"/>
        <v/>
      </c>
      <c r="BQ286" s="510" t="str">
        <f t="shared" si="104"/>
        <v/>
      </c>
      <c r="BR286" s="510" t="str">
        <f>IF(F286="","",IF(OR(分岐管理シート!AK286&lt;1,分岐管理シート!AK286&gt;13),"error",""))</f>
        <v/>
      </c>
      <c r="BS286" s="510" t="str">
        <f>IF(F286="","",IF(VLOOKUP(AJ286,―!$AD$2:$AE$14,2,FALSE)&lt;=VLOOKUP(AK286,―!$AD$2:$AE$14,2,FALSE),"","error"))</f>
        <v/>
      </c>
      <c r="BT286" s="516"/>
      <c r="BU286" s="516"/>
      <c r="BV286" s="516"/>
      <c r="BW286" s="510" t="str">
        <f t="shared" si="97"/>
        <v/>
      </c>
      <c r="BX286" s="510" t="str">
        <f t="shared" si="98"/>
        <v/>
      </c>
      <c r="BY286" s="510" t="str">
        <f t="shared" si="99"/>
        <v/>
      </c>
      <c r="BZ286" s="516" t="str">
        <f t="shared" si="100"/>
        <v/>
      </c>
      <c r="CA286" s="510" t="str">
        <f>分岐管理シート!BB286</f>
        <v/>
      </c>
      <c r="CB286" s="511" t="str">
        <f t="shared" si="105"/>
        <v/>
      </c>
      <c r="CC286" s="517" t="str">
        <f t="shared" si="81"/>
        <v/>
      </c>
    </row>
    <row r="287" spans="1:81">
      <c r="A287" s="7"/>
      <c r="B287" s="16"/>
      <c r="C287" s="47">
        <v>206</v>
      </c>
      <c r="D287" s="64"/>
      <c r="E287" s="64"/>
      <c r="F287" s="64"/>
      <c r="G287" s="93"/>
      <c r="H287" s="93"/>
      <c r="I287" s="115"/>
      <c r="J287" s="115"/>
      <c r="K287" s="115"/>
      <c r="L287" s="115"/>
      <c r="M287" s="147"/>
      <c r="N287" s="161">
        <f t="shared" si="82"/>
        <v>0</v>
      </c>
      <c r="O287" s="167">
        <f t="shared" si="83"/>
        <v>0</v>
      </c>
      <c r="P287" s="181"/>
      <c r="Q287" s="194"/>
      <c r="R287" s="194"/>
      <c r="S287" s="194"/>
      <c r="T287" s="194"/>
      <c r="U287" s="194"/>
      <c r="V287" s="194"/>
      <c r="W287" s="194"/>
      <c r="X287" s="194"/>
      <c r="Y287" s="194"/>
      <c r="Z287" s="194"/>
      <c r="AA287" s="194"/>
      <c r="AB287" s="194"/>
      <c r="AC287" s="194"/>
      <c r="AD287" s="194"/>
      <c r="AE287" s="194"/>
      <c r="AF287" s="147"/>
      <c r="AG287" s="115"/>
      <c r="AH287" s="115"/>
      <c r="AI287" s="93"/>
      <c r="AJ287" s="93"/>
      <c r="AK287" s="307"/>
      <c r="AL287" s="325"/>
      <c r="AM287" s="325"/>
      <c r="AN287" s="147"/>
      <c r="AO287" s="350"/>
      <c r="AP287" s="359"/>
      <c r="AQ287" s="379"/>
      <c r="AR287" s="405"/>
      <c r="AS287" s="405"/>
      <c r="AT287" s="430" t="str">
        <f t="shared" si="84"/>
        <v/>
      </c>
      <c r="AU287" s="437" t="str">
        <f t="shared" si="85"/>
        <v/>
      </c>
      <c r="AV287" s="443" t="str">
        <f t="shared" si="86"/>
        <v/>
      </c>
      <c r="AW287" s="450" t="str">
        <f t="shared" si="80"/>
        <v/>
      </c>
      <c r="AX287" s="450" t="str">
        <f t="shared" si="87"/>
        <v/>
      </c>
      <c r="AY287" s="457" t="str">
        <f t="shared" si="88"/>
        <v/>
      </c>
      <c r="AZ287" s="464" t="str">
        <f t="shared" si="89"/>
        <v/>
      </c>
      <c r="BA287" s="47" t="str">
        <f t="shared" si="90"/>
        <v/>
      </c>
      <c r="BB287" s="47" t="str">
        <f t="shared" si="91"/>
        <v/>
      </c>
      <c r="BC287" s="47" t="str">
        <f t="shared" si="92"/>
        <v/>
      </c>
      <c r="BD287" s="47" t="str">
        <f t="shared" si="101"/>
        <v/>
      </c>
      <c r="BE287" s="486"/>
      <c r="BF287" s="492"/>
      <c r="BG287" s="464" t="str">
        <f t="shared" si="93"/>
        <v/>
      </c>
      <c r="BH287" s="464" t="str">
        <f t="shared" si="102"/>
        <v/>
      </c>
      <c r="BI287" s="464" t="str">
        <f t="shared" si="94"/>
        <v/>
      </c>
      <c r="BJ287" s="492"/>
      <c r="BK287" s="492"/>
      <c r="BL287" s="492"/>
      <c r="BM287" s="492"/>
      <c r="BN287" s="464" t="str">
        <f t="shared" si="95"/>
        <v/>
      </c>
      <c r="BO287" s="464" t="str">
        <f t="shared" si="96"/>
        <v/>
      </c>
      <c r="BP287" s="504" t="str">
        <f t="shared" si="103"/>
        <v/>
      </c>
      <c r="BQ287" s="510" t="str">
        <f t="shared" si="104"/>
        <v/>
      </c>
      <c r="BR287" s="510" t="str">
        <f>IF(F287="","",IF(OR(分岐管理シート!AK287&lt;1,分岐管理シート!AK287&gt;13),"error",""))</f>
        <v/>
      </c>
      <c r="BS287" s="510" t="str">
        <f>IF(F287="","",IF(VLOOKUP(AJ287,―!$AD$2:$AE$14,2,FALSE)&lt;=VLOOKUP(AK287,―!$AD$2:$AE$14,2,FALSE),"","error"))</f>
        <v/>
      </c>
      <c r="BT287" s="516"/>
      <c r="BU287" s="516"/>
      <c r="BV287" s="516"/>
      <c r="BW287" s="510" t="str">
        <f t="shared" si="97"/>
        <v/>
      </c>
      <c r="BX287" s="510" t="str">
        <f t="shared" si="98"/>
        <v/>
      </c>
      <c r="BY287" s="510" t="str">
        <f t="shared" si="99"/>
        <v/>
      </c>
      <c r="BZ287" s="516" t="str">
        <f t="shared" si="100"/>
        <v/>
      </c>
      <c r="CA287" s="510" t="str">
        <f>分岐管理シート!BB287</f>
        <v/>
      </c>
      <c r="CB287" s="511" t="str">
        <f t="shared" si="105"/>
        <v/>
      </c>
      <c r="CC287" s="517" t="str">
        <f t="shared" si="81"/>
        <v/>
      </c>
    </row>
    <row r="288" spans="1:81">
      <c r="A288" s="7"/>
      <c r="B288" s="16"/>
      <c r="C288" s="46">
        <v>207</v>
      </c>
      <c r="D288" s="64"/>
      <c r="E288" s="64"/>
      <c r="F288" s="64"/>
      <c r="G288" s="93"/>
      <c r="H288" s="93"/>
      <c r="I288" s="115"/>
      <c r="J288" s="115"/>
      <c r="K288" s="115"/>
      <c r="L288" s="115"/>
      <c r="M288" s="147"/>
      <c r="N288" s="161">
        <f t="shared" si="82"/>
        <v>0</v>
      </c>
      <c r="O288" s="167">
        <f t="shared" si="83"/>
        <v>0</v>
      </c>
      <c r="P288" s="181"/>
      <c r="Q288" s="194"/>
      <c r="R288" s="194"/>
      <c r="S288" s="194"/>
      <c r="T288" s="194"/>
      <c r="U288" s="194"/>
      <c r="V288" s="194"/>
      <c r="W288" s="194"/>
      <c r="X288" s="194"/>
      <c r="Y288" s="194"/>
      <c r="Z288" s="194"/>
      <c r="AA288" s="194"/>
      <c r="AB288" s="194"/>
      <c r="AC288" s="194"/>
      <c r="AD288" s="194"/>
      <c r="AE288" s="194"/>
      <c r="AF288" s="147"/>
      <c r="AG288" s="115"/>
      <c r="AH288" s="115"/>
      <c r="AI288" s="93"/>
      <c r="AJ288" s="93"/>
      <c r="AK288" s="307"/>
      <c r="AL288" s="325"/>
      <c r="AM288" s="325"/>
      <c r="AN288" s="147"/>
      <c r="AO288" s="350"/>
      <c r="AP288" s="359"/>
      <c r="AQ288" s="379"/>
      <c r="AR288" s="405"/>
      <c r="AS288" s="405"/>
      <c r="AT288" s="430" t="str">
        <f t="shared" si="84"/>
        <v/>
      </c>
      <c r="AU288" s="437" t="str">
        <f t="shared" si="85"/>
        <v/>
      </c>
      <c r="AV288" s="443" t="str">
        <f t="shared" si="86"/>
        <v/>
      </c>
      <c r="AW288" s="450" t="str">
        <f t="shared" si="80"/>
        <v/>
      </c>
      <c r="AX288" s="450" t="str">
        <f t="shared" si="87"/>
        <v/>
      </c>
      <c r="AY288" s="457" t="str">
        <f t="shared" si="88"/>
        <v/>
      </c>
      <c r="AZ288" s="464" t="str">
        <f t="shared" si="89"/>
        <v/>
      </c>
      <c r="BA288" s="47" t="str">
        <f t="shared" si="90"/>
        <v/>
      </c>
      <c r="BB288" s="47" t="str">
        <f t="shared" si="91"/>
        <v/>
      </c>
      <c r="BC288" s="47" t="str">
        <f t="shared" si="92"/>
        <v/>
      </c>
      <c r="BD288" s="47" t="str">
        <f t="shared" si="101"/>
        <v/>
      </c>
      <c r="BE288" s="486"/>
      <c r="BF288" s="492"/>
      <c r="BG288" s="464" t="str">
        <f t="shared" si="93"/>
        <v/>
      </c>
      <c r="BH288" s="464" t="str">
        <f t="shared" si="102"/>
        <v/>
      </c>
      <c r="BI288" s="464" t="str">
        <f t="shared" si="94"/>
        <v/>
      </c>
      <c r="BJ288" s="492"/>
      <c r="BK288" s="492"/>
      <c r="BL288" s="492"/>
      <c r="BM288" s="492"/>
      <c r="BN288" s="464" t="str">
        <f t="shared" si="95"/>
        <v/>
      </c>
      <c r="BO288" s="464" t="str">
        <f t="shared" si="96"/>
        <v/>
      </c>
      <c r="BP288" s="504" t="str">
        <f t="shared" si="103"/>
        <v/>
      </c>
      <c r="BQ288" s="510" t="str">
        <f t="shared" si="104"/>
        <v/>
      </c>
      <c r="BR288" s="510" t="str">
        <f>IF(F288="","",IF(OR(分岐管理シート!AK288&lt;1,分岐管理シート!AK288&gt;13),"error",""))</f>
        <v/>
      </c>
      <c r="BS288" s="510" t="str">
        <f>IF(F288="","",IF(VLOOKUP(AJ288,―!$AD$2:$AE$14,2,FALSE)&lt;=VLOOKUP(AK288,―!$AD$2:$AE$14,2,FALSE),"","error"))</f>
        <v/>
      </c>
      <c r="BT288" s="516"/>
      <c r="BU288" s="516"/>
      <c r="BV288" s="516"/>
      <c r="BW288" s="510" t="str">
        <f t="shared" si="97"/>
        <v/>
      </c>
      <c r="BX288" s="510" t="str">
        <f t="shared" si="98"/>
        <v/>
      </c>
      <c r="BY288" s="510" t="str">
        <f t="shared" si="99"/>
        <v/>
      </c>
      <c r="BZ288" s="516" t="str">
        <f t="shared" si="100"/>
        <v/>
      </c>
      <c r="CA288" s="510" t="str">
        <f>分岐管理シート!BB288</f>
        <v/>
      </c>
      <c r="CB288" s="511" t="str">
        <f t="shared" si="105"/>
        <v/>
      </c>
      <c r="CC288" s="517" t="str">
        <f t="shared" si="81"/>
        <v/>
      </c>
    </row>
    <row r="289" spans="1:81">
      <c r="A289" s="7"/>
      <c r="B289" s="16"/>
      <c r="C289" s="47">
        <v>208</v>
      </c>
      <c r="D289" s="64"/>
      <c r="E289" s="64"/>
      <c r="F289" s="64"/>
      <c r="G289" s="93"/>
      <c r="H289" s="93"/>
      <c r="I289" s="115"/>
      <c r="J289" s="115"/>
      <c r="K289" s="115"/>
      <c r="L289" s="115"/>
      <c r="M289" s="147"/>
      <c r="N289" s="161">
        <f t="shared" si="82"/>
        <v>0</v>
      </c>
      <c r="O289" s="167">
        <f t="shared" si="83"/>
        <v>0</v>
      </c>
      <c r="P289" s="181"/>
      <c r="Q289" s="194"/>
      <c r="R289" s="194"/>
      <c r="S289" s="194"/>
      <c r="T289" s="194"/>
      <c r="U289" s="194"/>
      <c r="V289" s="194"/>
      <c r="W289" s="194"/>
      <c r="X289" s="194"/>
      <c r="Y289" s="194"/>
      <c r="Z289" s="194"/>
      <c r="AA289" s="194"/>
      <c r="AB289" s="194"/>
      <c r="AC289" s="194"/>
      <c r="AD289" s="194"/>
      <c r="AE289" s="194"/>
      <c r="AF289" s="147"/>
      <c r="AG289" s="115"/>
      <c r="AH289" s="115"/>
      <c r="AI289" s="93"/>
      <c r="AJ289" s="93"/>
      <c r="AK289" s="307"/>
      <c r="AL289" s="325"/>
      <c r="AM289" s="325"/>
      <c r="AN289" s="147"/>
      <c r="AO289" s="350"/>
      <c r="AP289" s="359"/>
      <c r="AQ289" s="379"/>
      <c r="AR289" s="405"/>
      <c r="AS289" s="405"/>
      <c r="AT289" s="430" t="str">
        <f t="shared" si="84"/>
        <v/>
      </c>
      <c r="AU289" s="437" t="str">
        <f t="shared" si="85"/>
        <v/>
      </c>
      <c r="AV289" s="443" t="str">
        <f t="shared" si="86"/>
        <v/>
      </c>
      <c r="AW289" s="450" t="str">
        <f t="shared" si="80"/>
        <v/>
      </c>
      <c r="AX289" s="450" t="str">
        <f t="shared" si="87"/>
        <v/>
      </c>
      <c r="AY289" s="457" t="str">
        <f t="shared" si="88"/>
        <v/>
      </c>
      <c r="AZ289" s="464" t="str">
        <f t="shared" si="89"/>
        <v/>
      </c>
      <c r="BA289" s="47" t="str">
        <f t="shared" si="90"/>
        <v/>
      </c>
      <c r="BB289" s="47" t="str">
        <f t="shared" si="91"/>
        <v/>
      </c>
      <c r="BC289" s="47" t="str">
        <f t="shared" si="92"/>
        <v/>
      </c>
      <c r="BD289" s="47" t="str">
        <f t="shared" si="101"/>
        <v/>
      </c>
      <c r="BE289" s="486"/>
      <c r="BF289" s="492"/>
      <c r="BG289" s="464" t="str">
        <f t="shared" si="93"/>
        <v/>
      </c>
      <c r="BH289" s="464" t="str">
        <f t="shared" si="102"/>
        <v/>
      </c>
      <c r="BI289" s="464" t="str">
        <f t="shared" si="94"/>
        <v/>
      </c>
      <c r="BJ289" s="492"/>
      <c r="BK289" s="492"/>
      <c r="BL289" s="492"/>
      <c r="BM289" s="492"/>
      <c r="BN289" s="464" t="str">
        <f t="shared" si="95"/>
        <v/>
      </c>
      <c r="BO289" s="464" t="str">
        <f t="shared" si="96"/>
        <v/>
      </c>
      <c r="BP289" s="504" t="str">
        <f t="shared" si="103"/>
        <v/>
      </c>
      <c r="BQ289" s="510" t="str">
        <f t="shared" si="104"/>
        <v/>
      </c>
      <c r="BR289" s="510" t="str">
        <f>IF(F289="","",IF(OR(分岐管理シート!AK289&lt;1,分岐管理シート!AK289&gt;13),"error",""))</f>
        <v/>
      </c>
      <c r="BS289" s="510" t="str">
        <f>IF(F289="","",IF(VLOOKUP(AJ289,―!$AD$2:$AE$14,2,FALSE)&lt;=VLOOKUP(AK289,―!$AD$2:$AE$14,2,FALSE),"","error"))</f>
        <v/>
      </c>
      <c r="BT289" s="516"/>
      <c r="BU289" s="516"/>
      <c r="BV289" s="516"/>
      <c r="BW289" s="510" t="str">
        <f t="shared" si="97"/>
        <v/>
      </c>
      <c r="BX289" s="510" t="str">
        <f t="shared" si="98"/>
        <v/>
      </c>
      <c r="BY289" s="510" t="str">
        <f t="shared" si="99"/>
        <v/>
      </c>
      <c r="BZ289" s="516" t="str">
        <f t="shared" si="100"/>
        <v/>
      </c>
      <c r="CA289" s="510" t="str">
        <f>分岐管理シート!BB289</f>
        <v/>
      </c>
      <c r="CB289" s="511" t="str">
        <f t="shared" si="105"/>
        <v/>
      </c>
      <c r="CC289" s="517" t="str">
        <f t="shared" si="81"/>
        <v/>
      </c>
    </row>
    <row r="290" spans="1:81">
      <c r="A290" s="7"/>
      <c r="B290" s="16"/>
      <c r="C290" s="47">
        <v>209</v>
      </c>
      <c r="D290" s="64"/>
      <c r="E290" s="64"/>
      <c r="F290" s="64"/>
      <c r="G290" s="93"/>
      <c r="H290" s="93"/>
      <c r="I290" s="115"/>
      <c r="J290" s="115"/>
      <c r="K290" s="115"/>
      <c r="L290" s="115"/>
      <c r="M290" s="147"/>
      <c r="N290" s="161">
        <f t="shared" si="82"/>
        <v>0</v>
      </c>
      <c r="O290" s="167">
        <f t="shared" si="83"/>
        <v>0</v>
      </c>
      <c r="P290" s="181"/>
      <c r="Q290" s="194"/>
      <c r="R290" s="194"/>
      <c r="S290" s="194"/>
      <c r="T290" s="194"/>
      <c r="U290" s="194"/>
      <c r="V290" s="194"/>
      <c r="W290" s="194"/>
      <c r="X290" s="194"/>
      <c r="Y290" s="194"/>
      <c r="Z290" s="194"/>
      <c r="AA290" s="194"/>
      <c r="AB290" s="194"/>
      <c r="AC290" s="194"/>
      <c r="AD290" s="194"/>
      <c r="AE290" s="194"/>
      <c r="AF290" s="147"/>
      <c r="AG290" s="115"/>
      <c r="AH290" s="115"/>
      <c r="AI290" s="93"/>
      <c r="AJ290" s="93"/>
      <c r="AK290" s="307"/>
      <c r="AL290" s="325"/>
      <c r="AM290" s="325"/>
      <c r="AN290" s="147"/>
      <c r="AO290" s="350"/>
      <c r="AP290" s="359"/>
      <c r="AQ290" s="379"/>
      <c r="AR290" s="405"/>
      <c r="AS290" s="405"/>
      <c r="AT290" s="430" t="str">
        <f t="shared" si="84"/>
        <v/>
      </c>
      <c r="AU290" s="437" t="str">
        <f t="shared" si="85"/>
        <v/>
      </c>
      <c r="AV290" s="443" t="str">
        <f t="shared" si="86"/>
        <v/>
      </c>
      <c r="AW290" s="450" t="str">
        <f t="shared" si="80"/>
        <v/>
      </c>
      <c r="AX290" s="450" t="str">
        <f t="shared" si="87"/>
        <v/>
      </c>
      <c r="AY290" s="457" t="str">
        <f t="shared" si="88"/>
        <v/>
      </c>
      <c r="AZ290" s="464" t="str">
        <f t="shared" si="89"/>
        <v/>
      </c>
      <c r="BA290" s="47" t="str">
        <f t="shared" si="90"/>
        <v/>
      </c>
      <c r="BB290" s="47" t="str">
        <f t="shared" si="91"/>
        <v/>
      </c>
      <c r="BC290" s="47" t="str">
        <f t="shared" si="92"/>
        <v/>
      </c>
      <c r="BD290" s="47" t="str">
        <f t="shared" si="101"/>
        <v/>
      </c>
      <c r="BE290" s="486"/>
      <c r="BF290" s="492"/>
      <c r="BG290" s="464" t="str">
        <f t="shared" si="93"/>
        <v/>
      </c>
      <c r="BH290" s="464" t="str">
        <f t="shared" si="102"/>
        <v/>
      </c>
      <c r="BI290" s="464" t="str">
        <f t="shared" si="94"/>
        <v/>
      </c>
      <c r="BJ290" s="492"/>
      <c r="BK290" s="492"/>
      <c r="BL290" s="492"/>
      <c r="BM290" s="492"/>
      <c r="BN290" s="464" t="str">
        <f t="shared" si="95"/>
        <v/>
      </c>
      <c r="BO290" s="464" t="str">
        <f t="shared" si="96"/>
        <v/>
      </c>
      <c r="BP290" s="504" t="str">
        <f t="shared" si="103"/>
        <v/>
      </c>
      <c r="BQ290" s="510" t="str">
        <f t="shared" si="104"/>
        <v/>
      </c>
      <c r="BR290" s="510" t="str">
        <f>IF(F290="","",IF(OR(分岐管理シート!AK290&lt;1,分岐管理シート!AK290&gt;13),"error",""))</f>
        <v/>
      </c>
      <c r="BS290" s="510" t="str">
        <f>IF(F290="","",IF(VLOOKUP(AJ290,―!$AD$2:$AE$14,2,FALSE)&lt;=VLOOKUP(AK290,―!$AD$2:$AE$14,2,FALSE),"","error"))</f>
        <v/>
      </c>
      <c r="BT290" s="516"/>
      <c r="BU290" s="516"/>
      <c r="BV290" s="516"/>
      <c r="BW290" s="510" t="str">
        <f t="shared" si="97"/>
        <v/>
      </c>
      <c r="BX290" s="510" t="str">
        <f t="shared" si="98"/>
        <v/>
      </c>
      <c r="BY290" s="510" t="str">
        <f t="shared" si="99"/>
        <v/>
      </c>
      <c r="BZ290" s="516" t="str">
        <f t="shared" si="100"/>
        <v/>
      </c>
      <c r="CA290" s="510" t="str">
        <f>分岐管理シート!BB290</f>
        <v/>
      </c>
      <c r="CB290" s="511" t="str">
        <f t="shared" si="105"/>
        <v/>
      </c>
      <c r="CC290" s="517" t="str">
        <f t="shared" si="81"/>
        <v/>
      </c>
    </row>
    <row r="291" spans="1:81">
      <c r="A291" s="7"/>
      <c r="B291" s="16"/>
      <c r="C291" s="46">
        <v>210</v>
      </c>
      <c r="D291" s="64"/>
      <c r="E291" s="64"/>
      <c r="F291" s="64"/>
      <c r="G291" s="93"/>
      <c r="H291" s="93"/>
      <c r="I291" s="115"/>
      <c r="J291" s="115"/>
      <c r="K291" s="115"/>
      <c r="L291" s="115"/>
      <c r="M291" s="147"/>
      <c r="N291" s="161">
        <f t="shared" si="82"/>
        <v>0</v>
      </c>
      <c r="O291" s="167">
        <f t="shared" si="83"/>
        <v>0</v>
      </c>
      <c r="P291" s="181"/>
      <c r="Q291" s="194"/>
      <c r="R291" s="194"/>
      <c r="S291" s="194"/>
      <c r="T291" s="194"/>
      <c r="U291" s="194"/>
      <c r="V291" s="194"/>
      <c r="W291" s="194"/>
      <c r="X291" s="194"/>
      <c r="Y291" s="194"/>
      <c r="Z291" s="194"/>
      <c r="AA291" s="194"/>
      <c r="AB291" s="194"/>
      <c r="AC291" s="194"/>
      <c r="AD291" s="194"/>
      <c r="AE291" s="194"/>
      <c r="AF291" s="147"/>
      <c r="AG291" s="115"/>
      <c r="AH291" s="115"/>
      <c r="AI291" s="93"/>
      <c r="AJ291" s="93"/>
      <c r="AK291" s="307"/>
      <c r="AL291" s="325"/>
      <c r="AM291" s="325"/>
      <c r="AN291" s="147"/>
      <c r="AO291" s="350"/>
      <c r="AP291" s="359"/>
      <c r="AQ291" s="379"/>
      <c r="AR291" s="405"/>
      <c r="AS291" s="405"/>
      <c r="AT291" s="430" t="str">
        <f t="shared" si="84"/>
        <v/>
      </c>
      <c r="AU291" s="437" t="str">
        <f t="shared" si="85"/>
        <v/>
      </c>
      <c r="AV291" s="443" t="str">
        <f t="shared" si="86"/>
        <v/>
      </c>
      <c r="AW291" s="450" t="str">
        <f t="shared" si="80"/>
        <v/>
      </c>
      <c r="AX291" s="450" t="str">
        <f t="shared" si="87"/>
        <v/>
      </c>
      <c r="AY291" s="457" t="str">
        <f t="shared" si="88"/>
        <v/>
      </c>
      <c r="AZ291" s="464" t="str">
        <f t="shared" si="89"/>
        <v/>
      </c>
      <c r="BA291" s="47" t="str">
        <f t="shared" si="90"/>
        <v/>
      </c>
      <c r="BB291" s="47" t="str">
        <f t="shared" si="91"/>
        <v/>
      </c>
      <c r="BC291" s="47" t="str">
        <f t="shared" si="92"/>
        <v/>
      </c>
      <c r="BD291" s="47" t="str">
        <f t="shared" si="101"/>
        <v/>
      </c>
      <c r="BE291" s="486"/>
      <c r="BF291" s="492"/>
      <c r="BG291" s="464" t="str">
        <f t="shared" si="93"/>
        <v/>
      </c>
      <c r="BH291" s="464" t="str">
        <f t="shared" si="102"/>
        <v/>
      </c>
      <c r="BI291" s="464" t="str">
        <f t="shared" si="94"/>
        <v/>
      </c>
      <c r="BJ291" s="492"/>
      <c r="BK291" s="492"/>
      <c r="BL291" s="492"/>
      <c r="BM291" s="492"/>
      <c r="BN291" s="464" t="str">
        <f t="shared" si="95"/>
        <v/>
      </c>
      <c r="BO291" s="464" t="str">
        <f t="shared" si="96"/>
        <v/>
      </c>
      <c r="BP291" s="504" t="str">
        <f t="shared" si="103"/>
        <v/>
      </c>
      <c r="BQ291" s="510" t="str">
        <f t="shared" si="104"/>
        <v/>
      </c>
      <c r="BR291" s="510" t="str">
        <f>IF(F291="","",IF(OR(分岐管理シート!AK291&lt;1,分岐管理シート!AK291&gt;13),"error",""))</f>
        <v/>
      </c>
      <c r="BS291" s="510" t="str">
        <f>IF(F291="","",IF(VLOOKUP(AJ291,―!$AD$2:$AE$14,2,FALSE)&lt;=VLOOKUP(AK291,―!$AD$2:$AE$14,2,FALSE),"","error"))</f>
        <v/>
      </c>
      <c r="BT291" s="516"/>
      <c r="BU291" s="516"/>
      <c r="BV291" s="516"/>
      <c r="BW291" s="510" t="str">
        <f t="shared" si="97"/>
        <v/>
      </c>
      <c r="BX291" s="510" t="str">
        <f t="shared" si="98"/>
        <v/>
      </c>
      <c r="BY291" s="510" t="str">
        <f t="shared" si="99"/>
        <v/>
      </c>
      <c r="BZ291" s="516" t="str">
        <f t="shared" si="100"/>
        <v/>
      </c>
      <c r="CA291" s="510" t="str">
        <f>分岐管理シート!BB291</f>
        <v/>
      </c>
      <c r="CB291" s="511" t="str">
        <f t="shared" si="105"/>
        <v/>
      </c>
      <c r="CC291" s="517" t="str">
        <f t="shared" si="81"/>
        <v/>
      </c>
    </row>
    <row r="292" spans="1:81">
      <c r="A292" s="7"/>
      <c r="B292" s="16"/>
      <c r="C292" s="47">
        <v>211</v>
      </c>
      <c r="D292" s="64"/>
      <c r="E292" s="64"/>
      <c r="F292" s="64"/>
      <c r="G292" s="93"/>
      <c r="H292" s="93"/>
      <c r="I292" s="115"/>
      <c r="J292" s="115"/>
      <c r="K292" s="115"/>
      <c r="L292" s="115"/>
      <c r="M292" s="147"/>
      <c r="N292" s="161">
        <f t="shared" si="82"/>
        <v>0</v>
      </c>
      <c r="O292" s="167">
        <f t="shared" si="83"/>
        <v>0</v>
      </c>
      <c r="P292" s="181"/>
      <c r="Q292" s="194"/>
      <c r="R292" s="194"/>
      <c r="S292" s="194"/>
      <c r="T292" s="194"/>
      <c r="U292" s="194"/>
      <c r="V292" s="194"/>
      <c r="W292" s="194"/>
      <c r="X292" s="194"/>
      <c r="Y292" s="194"/>
      <c r="Z292" s="194"/>
      <c r="AA292" s="194"/>
      <c r="AB292" s="194"/>
      <c r="AC292" s="194"/>
      <c r="AD292" s="194"/>
      <c r="AE292" s="194"/>
      <c r="AF292" s="147"/>
      <c r="AG292" s="115"/>
      <c r="AH292" s="115"/>
      <c r="AI292" s="93"/>
      <c r="AJ292" s="93"/>
      <c r="AK292" s="307"/>
      <c r="AL292" s="325"/>
      <c r="AM292" s="325"/>
      <c r="AN292" s="147"/>
      <c r="AO292" s="350"/>
      <c r="AP292" s="359"/>
      <c r="AQ292" s="379"/>
      <c r="AR292" s="405"/>
      <c r="AS292" s="405"/>
      <c r="AT292" s="430" t="str">
        <f t="shared" si="84"/>
        <v/>
      </c>
      <c r="AU292" s="437" t="str">
        <f t="shared" si="85"/>
        <v/>
      </c>
      <c r="AV292" s="443" t="str">
        <f t="shared" si="86"/>
        <v/>
      </c>
      <c r="AW292" s="450" t="str">
        <f t="shared" si="80"/>
        <v/>
      </c>
      <c r="AX292" s="450" t="str">
        <f t="shared" si="87"/>
        <v/>
      </c>
      <c r="AY292" s="457" t="str">
        <f t="shared" si="88"/>
        <v/>
      </c>
      <c r="AZ292" s="464" t="str">
        <f t="shared" si="89"/>
        <v/>
      </c>
      <c r="BA292" s="47" t="str">
        <f t="shared" si="90"/>
        <v/>
      </c>
      <c r="BB292" s="47" t="str">
        <f t="shared" si="91"/>
        <v/>
      </c>
      <c r="BC292" s="47" t="str">
        <f t="shared" si="92"/>
        <v/>
      </c>
      <c r="BD292" s="47" t="str">
        <f t="shared" si="101"/>
        <v/>
      </c>
      <c r="BE292" s="486"/>
      <c r="BF292" s="492"/>
      <c r="BG292" s="464" t="str">
        <f t="shared" si="93"/>
        <v/>
      </c>
      <c r="BH292" s="464" t="str">
        <f t="shared" si="102"/>
        <v/>
      </c>
      <c r="BI292" s="464" t="str">
        <f t="shared" si="94"/>
        <v/>
      </c>
      <c r="BJ292" s="492"/>
      <c r="BK292" s="492"/>
      <c r="BL292" s="492"/>
      <c r="BM292" s="492"/>
      <c r="BN292" s="464" t="str">
        <f t="shared" si="95"/>
        <v/>
      </c>
      <c r="BO292" s="464" t="str">
        <f t="shared" si="96"/>
        <v/>
      </c>
      <c r="BP292" s="504" t="str">
        <f t="shared" si="103"/>
        <v/>
      </c>
      <c r="BQ292" s="510" t="str">
        <f t="shared" si="104"/>
        <v/>
      </c>
      <c r="BR292" s="510" t="str">
        <f>IF(F292="","",IF(OR(分岐管理シート!AK292&lt;1,分岐管理シート!AK292&gt;13),"error",""))</f>
        <v/>
      </c>
      <c r="BS292" s="510" t="str">
        <f>IF(F292="","",IF(VLOOKUP(AJ292,―!$AD$2:$AE$14,2,FALSE)&lt;=VLOOKUP(AK292,―!$AD$2:$AE$14,2,FALSE),"","error"))</f>
        <v/>
      </c>
      <c r="BT292" s="516"/>
      <c r="BU292" s="516"/>
      <c r="BV292" s="516"/>
      <c r="BW292" s="510" t="str">
        <f t="shared" si="97"/>
        <v/>
      </c>
      <c r="BX292" s="510" t="str">
        <f t="shared" si="98"/>
        <v/>
      </c>
      <c r="BY292" s="510" t="str">
        <f t="shared" si="99"/>
        <v/>
      </c>
      <c r="BZ292" s="516" t="str">
        <f t="shared" si="100"/>
        <v/>
      </c>
      <c r="CA292" s="510" t="str">
        <f>分岐管理シート!BB292</f>
        <v/>
      </c>
      <c r="CB292" s="511" t="str">
        <f t="shared" si="105"/>
        <v/>
      </c>
      <c r="CC292" s="517" t="str">
        <f t="shared" si="81"/>
        <v/>
      </c>
    </row>
    <row r="293" spans="1:81">
      <c r="A293" s="7"/>
      <c r="B293" s="16"/>
      <c r="C293" s="47">
        <v>212</v>
      </c>
      <c r="D293" s="64"/>
      <c r="E293" s="64"/>
      <c r="F293" s="64"/>
      <c r="G293" s="93"/>
      <c r="H293" s="93"/>
      <c r="I293" s="115"/>
      <c r="J293" s="115"/>
      <c r="K293" s="115"/>
      <c r="L293" s="115"/>
      <c r="M293" s="147"/>
      <c r="N293" s="161">
        <f t="shared" si="82"/>
        <v>0</v>
      </c>
      <c r="O293" s="167">
        <f t="shared" si="83"/>
        <v>0</v>
      </c>
      <c r="P293" s="181"/>
      <c r="Q293" s="194"/>
      <c r="R293" s="194"/>
      <c r="S293" s="194"/>
      <c r="T293" s="194"/>
      <c r="U293" s="194"/>
      <c r="V293" s="194"/>
      <c r="W293" s="194"/>
      <c r="X293" s="194"/>
      <c r="Y293" s="194"/>
      <c r="Z293" s="194"/>
      <c r="AA293" s="194"/>
      <c r="AB293" s="194"/>
      <c r="AC293" s="194"/>
      <c r="AD293" s="194"/>
      <c r="AE293" s="194"/>
      <c r="AF293" s="147"/>
      <c r="AG293" s="115"/>
      <c r="AH293" s="115"/>
      <c r="AI293" s="93"/>
      <c r="AJ293" s="93"/>
      <c r="AK293" s="307"/>
      <c r="AL293" s="325"/>
      <c r="AM293" s="325"/>
      <c r="AN293" s="147"/>
      <c r="AO293" s="350"/>
      <c r="AP293" s="359"/>
      <c r="AQ293" s="379"/>
      <c r="AR293" s="405"/>
      <c r="AS293" s="405"/>
      <c r="AT293" s="430" t="str">
        <f t="shared" si="84"/>
        <v/>
      </c>
      <c r="AU293" s="437" t="str">
        <f t="shared" si="85"/>
        <v/>
      </c>
      <c r="AV293" s="443" t="str">
        <f t="shared" si="86"/>
        <v/>
      </c>
      <c r="AW293" s="450" t="str">
        <f t="shared" si="80"/>
        <v/>
      </c>
      <c r="AX293" s="450" t="str">
        <f t="shared" si="87"/>
        <v/>
      </c>
      <c r="AY293" s="457" t="str">
        <f t="shared" si="88"/>
        <v/>
      </c>
      <c r="AZ293" s="464" t="str">
        <f t="shared" si="89"/>
        <v/>
      </c>
      <c r="BA293" s="47" t="str">
        <f t="shared" si="90"/>
        <v/>
      </c>
      <c r="BB293" s="47" t="str">
        <f t="shared" si="91"/>
        <v/>
      </c>
      <c r="BC293" s="47" t="str">
        <f t="shared" si="92"/>
        <v/>
      </c>
      <c r="BD293" s="47" t="str">
        <f t="shared" si="101"/>
        <v/>
      </c>
      <c r="BE293" s="486"/>
      <c r="BF293" s="492"/>
      <c r="BG293" s="464" t="str">
        <f t="shared" si="93"/>
        <v/>
      </c>
      <c r="BH293" s="464" t="str">
        <f t="shared" si="102"/>
        <v/>
      </c>
      <c r="BI293" s="464" t="str">
        <f t="shared" si="94"/>
        <v/>
      </c>
      <c r="BJ293" s="492"/>
      <c r="BK293" s="492"/>
      <c r="BL293" s="492"/>
      <c r="BM293" s="492"/>
      <c r="BN293" s="464" t="str">
        <f t="shared" si="95"/>
        <v/>
      </c>
      <c r="BO293" s="464" t="str">
        <f t="shared" si="96"/>
        <v/>
      </c>
      <c r="BP293" s="504" t="str">
        <f t="shared" si="103"/>
        <v/>
      </c>
      <c r="BQ293" s="510" t="str">
        <f t="shared" si="104"/>
        <v/>
      </c>
      <c r="BR293" s="510" t="str">
        <f>IF(F293="","",IF(OR(分岐管理シート!AK293&lt;1,分岐管理シート!AK293&gt;13),"error",""))</f>
        <v/>
      </c>
      <c r="BS293" s="510" t="str">
        <f>IF(F293="","",IF(VLOOKUP(AJ293,―!$AD$2:$AE$14,2,FALSE)&lt;=VLOOKUP(AK293,―!$AD$2:$AE$14,2,FALSE),"","error"))</f>
        <v/>
      </c>
      <c r="BT293" s="516"/>
      <c r="BU293" s="516"/>
      <c r="BV293" s="516"/>
      <c r="BW293" s="510" t="str">
        <f t="shared" si="97"/>
        <v/>
      </c>
      <c r="BX293" s="510" t="str">
        <f t="shared" si="98"/>
        <v/>
      </c>
      <c r="BY293" s="510" t="str">
        <f t="shared" si="99"/>
        <v/>
      </c>
      <c r="BZ293" s="516" t="str">
        <f t="shared" si="100"/>
        <v/>
      </c>
      <c r="CA293" s="510" t="str">
        <f>分岐管理シート!BB293</f>
        <v/>
      </c>
      <c r="CB293" s="511" t="str">
        <f t="shared" si="105"/>
        <v/>
      </c>
      <c r="CC293" s="517" t="str">
        <f t="shared" si="81"/>
        <v/>
      </c>
    </row>
    <row r="294" spans="1:81">
      <c r="A294" s="7"/>
      <c r="B294" s="16"/>
      <c r="C294" s="46">
        <v>213</v>
      </c>
      <c r="D294" s="64"/>
      <c r="E294" s="64"/>
      <c r="F294" s="64"/>
      <c r="G294" s="93"/>
      <c r="H294" s="93"/>
      <c r="I294" s="115"/>
      <c r="J294" s="115"/>
      <c r="K294" s="115"/>
      <c r="L294" s="115"/>
      <c r="M294" s="147"/>
      <c r="N294" s="161">
        <f t="shared" si="82"/>
        <v>0</v>
      </c>
      <c r="O294" s="167">
        <f t="shared" si="83"/>
        <v>0</v>
      </c>
      <c r="P294" s="181"/>
      <c r="Q294" s="194"/>
      <c r="R294" s="194"/>
      <c r="S294" s="194"/>
      <c r="T294" s="194"/>
      <c r="U294" s="194"/>
      <c r="V294" s="194"/>
      <c r="W294" s="194"/>
      <c r="X294" s="194"/>
      <c r="Y294" s="194"/>
      <c r="Z294" s="194"/>
      <c r="AA294" s="194"/>
      <c r="AB294" s="194"/>
      <c r="AC294" s="194"/>
      <c r="AD294" s="194"/>
      <c r="AE294" s="194"/>
      <c r="AF294" s="147"/>
      <c r="AG294" s="115"/>
      <c r="AH294" s="115"/>
      <c r="AI294" s="93"/>
      <c r="AJ294" s="93"/>
      <c r="AK294" s="307"/>
      <c r="AL294" s="325"/>
      <c r="AM294" s="325"/>
      <c r="AN294" s="147"/>
      <c r="AO294" s="350"/>
      <c r="AP294" s="359"/>
      <c r="AQ294" s="379"/>
      <c r="AR294" s="405"/>
      <c r="AS294" s="405"/>
      <c r="AT294" s="430" t="str">
        <f t="shared" si="84"/>
        <v/>
      </c>
      <c r="AU294" s="437" t="str">
        <f t="shared" si="85"/>
        <v/>
      </c>
      <c r="AV294" s="443" t="str">
        <f t="shared" si="86"/>
        <v/>
      </c>
      <c r="AW294" s="450" t="str">
        <f t="shared" si="80"/>
        <v/>
      </c>
      <c r="AX294" s="450" t="str">
        <f t="shared" si="87"/>
        <v/>
      </c>
      <c r="AY294" s="457" t="str">
        <f t="shared" si="88"/>
        <v/>
      </c>
      <c r="AZ294" s="464" t="str">
        <f t="shared" si="89"/>
        <v/>
      </c>
      <c r="BA294" s="47" t="str">
        <f t="shared" si="90"/>
        <v/>
      </c>
      <c r="BB294" s="47" t="str">
        <f t="shared" si="91"/>
        <v/>
      </c>
      <c r="BC294" s="47" t="str">
        <f t="shared" si="92"/>
        <v/>
      </c>
      <c r="BD294" s="47" t="str">
        <f t="shared" si="101"/>
        <v/>
      </c>
      <c r="BE294" s="486"/>
      <c r="BF294" s="492"/>
      <c r="BG294" s="464" t="str">
        <f t="shared" si="93"/>
        <v/>
      </c>
      <c r="BH294" s="464" t="str">
        <f t="shared" si="102"/>
        <v/>
      </c>
      <c r="BI294" s="464" t="str">
        <f t="shared" si="94"/>
        <v/>
      </c>
      <c r="BJ294" s="492"/>
      <c r="BK294" s="492"/>
      <c r="BL294" s="492"/>
      <c r="BM294" s="492"/>
      <c r="BN294" s="464" t="str">
        <f t="shared" si="95"/>
        <v/>
      </c>
      <c r="BO294" s="464" t="str">
        <f t="shared" si="96"/>
        <v/>
      </c>
      <c r="BP294" s="504" t="str">
        <f t="shared" si="103"/>
        <v/>
      </c>
      <c r="BQ294" s="510" t="str">
        <f t="shared" si="104"/>
        <v/>
      </c>
      <c r="BR294" s="510" t="str">
        <f>IF(F294="","",IF(OR(分岐管理シート!AK294&lt;1,分岐管理シート!AK294&gt;13),"error",""))</f>
        <v/>
      </c>
      <c r="BS294" s="510" t="str">
        <f>IF(F294="","",IF(VLOOKUP(AJ294,―!$AD$2:$AE$14,2,FALSE)&lt;=VLOOKUP(AK294,―!$AD$2:$AE$14,2,FALSE),"","error"))</f>
        <v/>
      </c>
      <c r="BT294" s="516"/>
      <c r="BU294" s="516"/>
      <c r="BV294" s="516"/>
      <c r="BW294" s="510" t="str">
        <f t="shared" si="97"/>
        <v/>
      </c>
      <c r="BX294" s="510" t="str">
        <f t="shared" si="98"/>
        <v/>
      </c>
      <c r="BY294" s="510" t="str">
        <f t="shared" si="99"/>
        <v/>
      </c>
      <c r="BZ294" s="516" t="str">
        <f t="shared" si="100"/>
        <v/>
      </c>
      <c r="CA294" s="510" t="str">
        <f>分岐管理シート!BB294</f>
        <v/>
      </c>
      <c r="CB294" s="511" t="str">
        <f t="shared" si="105"/>
        <v/>
      </c>
      <c r="CC294" s="517" t="str">
        <f t="shared" si="81"/>
        <v/>
      </c>
    </row>
    <row r="295" spans="1:81">
      <c r="A295" s="7"/>
      <c r="B295" s="16"/>
      <c r="C295" s="47">
        <v>214</v>
      </c>
      <c r="D295" s="64"/>
      <c r="E295" s="64"/>
      <c r="F295" s="64"/>
      <c r="G295" s="93"/>
      <c r="H295" s="93"/>
      <c r="I295" s="115"/>
      <c r="J295" s="115"/>
      <c r="K295" s="115"/>
      <c r="L295" s="115"/>
      <c r="M295" s="147"/>
      <c r="N295" s="161">
        <f t="shared" si="82"/>
        <v>0</v>
      </c>
      <c r="O295" s="167">
        <f t="shared" si="83"/>
        <v>0</v>
      </c>
      <c r="P295" s="181"/>
      <c r="Q295" s="194"/>
      <c r="R295" s="194"/>
      <c r="S295" s="194"/>
      <c r="T295" s="194"/>
      <c r="U295" s="194"/>
      <c r="V295" s="194"/>
      <c r="W295" s="194"/>
      <c r="X295" s="194"/>
      <c r="Y295" s="194"/>
      <c r="Z295" s="194"/>
      <c r="AA295" s="194"/>
      <c r="AB295" s="194"/>
      <c r="AC295" s="194"/>
      <c r="AD295" s="194"/>
      <c r="AE295" s="194"/>
      <c r="AF295" s="147"/>
      <c r="AG295" s="115"/>
      <c r="AH295" s="115"/>
      <c r="AI295" s="93"/>
      <c r="AJ295" s="93"/>
      <c r="AK295" s="307"/>
      <c r="AL295" s="325"/>
      <c r="AM295" s="325"/>
      <c r="AN295" s="147"/>
      <c r="AO295" s="350"/>
      <c r="AP295" s="359"/>
      <c r="AQ295" s="379"/>
      <c r="AR295" s="405"/>
      <c r="AS295" s="405"/>
      <c r="AT295" s="430" t="str">
        <f t="shared" si="84"/>
        <v/>
      </c>
      <c r="AU295" s="437" t="str">
        <f t="shared" si="85"/>
        <v/>
      </c>
      <c r="AV295" s="443" t="str">
        <f t="shared" si="86"/>
        <v/>
      </c>
      <c r="AW295" s="450" t="str">
        <f t="shared" si="80"/>
        <v/>
      </c>
      <c r="AX295" s="450" t="str">
        <f t="shared" si="87"/>
        <v/>
      </c>
      <c r="AY295" s="457" t="str">
        <f t="shared" si="88"/>
        <v/>
      </c>
      <c r="AZ295" s="464" t="str">
        <f t="shared" si="89"/>
        <v/>
      </c>
      <c r="BA295" s="47" t="str">
        <f t="shared" si="90"/>
        <v/>
      </c>
      <c r="BB295" s="47" t="str">
        <f t="shared" si="91"/>
        <v/>
      </c>
      <c r="BC295" s="47" t="str">
        <f t="shared" si="92"/>
        <v/>
      </c>
      <c r="BD295" s="47" t="str">
        <f t="shared" si="101"/>
        <v/>
      </c>
      <c r="BE295" s="486"/>
      <c r="BF295" s="492"/>
      <c r="BG295" s="464" t="str">
        <f t="shared" si="93"/>
        <v/>
      </c>
      <c r="BH295" s="464" t="str">
        <f t="shared" si="102"/>
        <v/>
      </c>
      <c r="BI295" s="464" t="str">
        <f t="shared" si="94"/>
        <v/>
      </c>
      <c r="BJ295" s="492"/>
      <c r="BK295" s="492"/>
      <c r="BL295" s="492"/>
      <c r="BM295" s="492"/>
      <c r="BN295" s="464" t="str">
        <f t="shared" si="95"/>
        <v/>
      </c>
      <c r="BO295" s="464" t="str">
        <f t="shared" si="96"/>
        <v/>
      </c>
      <c r="BP295" s="504" t="str">
        <f t="shared" si="103"/>
        <v/>
      </c>
      <c r="BQ295" s="510" t="str">
        <f t="shared" si="104"/>
        <v/>
      </c>
      <c r="BR295" s="510" t="str">
        <f>IF(F295="","",IF(OR(分岐管理シート!AK295&lt;1,分岐管理シート!AK295&gt;13),"error",""))</f>
        <v/>
      </c>
      <c r="BS295" s="510" t="str">
        <f>IF(F295="","",IF(VLOOKUP(AJ295,―!$AD$2:$AE$14,2,FALSE)&lt;=VLOOKUP(AK295,―!$AD$2:$AE$14,2,FALSE),"","error"))</f>
        <v/>
      </c>
      <c r="BT295" s="516"/>
      <c r="BU295" s="516"/>
      <c r="BV295" s="516"/>
      <c r="BW295" s="510" t="str">
        <f t="shared" si="97"/>
        <v/>
      </c>
      <c r="BX295" s="510" t="str">
        <f t="shared" si="98"/>
        <v/>
      </c>
      <c r="BY295" s="510" t="str">
        <f t="shared" si="99"/>
        <v/>
      </c>
      <c r="BZ295" s="516" t="str">
        <f t="shared" si="100"/>
        <v/>
      </c>
      <c r="CA295" s="510" t="str">
        <f>分岐管理シート!BB295</f>
        <v/>
      </c>
      <c r="CB295" s="511" t="str">
        <f t="shared" si="105"/>
        <v/>
      </c>
      <c r="CC295" s="517" t="str">
        <f t="shared" si="81"/>
        <v/>
      </c>
    </row>
    <row r="296" spans="1:81">
      <c r="A296" s="7"/>
      <c r="B296" s="16"/>
      <c r="C296" s="47">
        <v>215</v>
      </c>
      <c r="D296" s="64"/>
      <c r="E296" s="64"/>
      <c r="F296" s="64"/>
      <c r="G296" s="93"/>
      <c r="H296" s="93"/>
      <c r="I296" s="115"/>
      <c r="J296" s="115"/>
      <c r="K296" s="115"/>
      <c r="L296" s="115"/>
      <c r="M296" s="147"/>
      <c r="N296" s="161">
        <f t="shared" si="82"/>
        <v>0</v>
      </c>
      <c r="O296" s="167">
        <f t="shared" si="83"/>
        <v>0</v>
      </c>
      <c r="P296" s="181"/>
      <c r="Q296" s="194"/>
      <c r="R296" s="194"/>
      <c r="S296" s="194"/>
      <c r="T296" s="194"/>
      <c r="U296" s="194"/>
      <c r="V296" s="194"/>
      <c r="W296" s="194"/>
      <c r="X296" s="194"/>
      <c r="Y296" s="194"/>
      <c r="Z296" s="194"/>
      <c r="AA296" s="194"/>
      <c r="AB296" s="194"/>
      <c r="AC296" s="194"/>
      <c r="AD296" s="194"/>
      <c r="AE296" s="194"/>
      <c r="AF296" s="147"/>
      <c r="AG296" s="115"/>
      <c r="AH296" s="115"/>
      <c r="AI296" s="93"/>
      <c r="AJ296" s="93"/>
      <c r="AK296" s="307"/>
      <c r="AL296" s="325"/>
      <c r="AM296" s="325"/>
      <c r="AN296" s="147"/>
      <c r="AO296" s="350"/>
      <c r="AP296" s="359"/>
      <c r="AQ296" s="379"/>
      <c r="AR296" s="405"/>
      <c r="AS296" s="405"/>
      <c r="AT296" s="430" t="str">
        <f t="shared" si="84"/>
        <v/>
      </c>
      <c r="AU296" s="437" t="str">
        <f t="shared" si="85"/>
        <v/>
      </c>
      <c r="AV296" s="443" t="str">
        <f t="shared" si="86"/>
        <v/>
      </c>
      <c r="AW296" s="450" t="str">
        <f t="shared" si="80"/>
        <v/>
      </c>
      <c r="AX296" s="450" t="str">
        <f t="shared" si="87"/>
        <v/>
      </c>
      <c r="AY296" s="457" t="str">
        <f t="shared" si="88"/>
        <v/>
      </c>
      <c r="AZ296" s="464" t="str">
        <f t="shared" si="89"/>
        <v/>
      </c>
      <c r="BA296" s="47" t="str">
        <f t="shared" si="90"/>
        <v/>
      </c>
      <c r="BB296" s="47" t="str">
        <f t="shared" si="91"/>
        <v/>
      </c>
      <c r="BC296" s="47" t="str">
        <f t="shared" si="92"/>
        <v/>
      </c>
      <c r="BD296" s="47" t="str">
        <f t="shared" si="101"/>
        <v/>
      </c>
      <c r="BE296" s="486"/>
      <c r="BF296" s="492"/>
      <c r="BG296" s="464" t="str">
        <f t="shared" si="93"/>
        <v/>
      </c>
      <c r="BH296" s="464" t="str">
        <f t="shared" si="102"/>
        <v/>
      </c>
      <c r="BI296" s="464" t="str">
        <f t="shared" si="94"/>
        <v/>
      </c>
      <c r="BJ296" s="492"/>
      <c r="BK296" s="492"/>
      <c r="BL296" s="492"/>
      <c r="BM296" s="492"/>
      <c r="BN296" s="464" t="str">
        <f t="shared" si="95"/>
        <v/>
      </c>
      <c r="BO296" s="464" t="str">
        <f t="shared" si="96"/>
        <v/>
      </c>
      <c r="BP296" s="504" t="str">
        <f t="shared" si="103"/>
        <v/>
      </c>
      <c r="BQ296" s="510" t="str">
        <f t="shared" si="104"/>
        <v/>
      </c>
      <c r="BR296" s="510" t="str">
        <f>IF(F296="","",IF(OR(分岐管理シート!AK296&lt;1,分岐管理シート!AK296&gt;13),"error",""))</f>
        <v/>
      </c>
      <c r="BS296" s="510" t="str">
        <f>IF(F296="","",IF(VLOOKUP(AJ296,―!$AD$2:$AE$14,2,FALSE)&lt;=VLOOKUP(AK296,―!$AD$2:$AE$14,2,FALSE),"","error"))</f>
        <v/>
      </c>
      <c r="BT296" s="516"/>
      <c r="BU296" s="516"/>
      <c r="BV296" s="516"/>
      <c r="BW296" s="510" t="str">
        <f t="shared" si="97"/>
        <v/>
      </c>
      <c r="BX296" s="510" t="str">
        <f t="shared" si="98"/>
        <v/>
      </c>
      <c r="BY296" s="510" t="str">
        <f t="shared" si="99"/>
        <v/>
      </c>
      <c r="BZ296" s="516" t="str">
        <f t="shared" si="100"/>
        <v/>
      </c>
      <c r="CA296" s="510" t="str">
        <f>分岐管理シート!BB296</f>
        <v/>
      </c>
      <c r="CB296" s="511" t="str">
        <f t="shared" si="105"/>
        <v/>
      </c>
      <c r="CC296" s="517" t="str">
        <f t="shared" si="81"/>
        <v/>
      </c>
    </row>
    <row r="297" spans="1:81">
      <c r="A297" s="7"/>
      <c r="B297" s="16"/>
      <c r="C297" s="46">
        <v>216</v>
      </c>
      <c r="D297" s="64"/>
      <c r="E297" s="64"/>
      <c r="F297" s="64"/>
      <c r="G297" s="93"/>
      <c r="H297" s="93"/>
      <c r="I297" s="115"/>
      <c r="J297" s="115"/>
      <c r="K297" s="115"/>
      <c r="L297" s="115"/>
      <c r="M297" s="147"/>
      <c r="N297" s="161">
        <f t="shared" si="82"/>
        <v>0</v>
      </c>
      <c r="O297" s="167">
        <f t="shared" si="83"/>
        <v>0</v>
      </c>
      <c r="P297" s="181"/>
      <c r="Q297" s="194"/>
      <c r="R297" s="194"/>
      <c r="S297" s="194"/>
      <c r="T297" s="194"/>
      <c r="U297" s="194"/>
      <c r="V297" s="194"/>
      <c r="W297" s="194"/>
      <c r="X297" s="194"/>
      <c r="Y297" s="194"/>
      <c r="Z297" s="194"/>
      <c r="AA297" s="194"/>
      <c r="AB297" s="194"/>
      <c r="AC297" s="194"/>
      <c r="AD297" s="194"/>
      <c r="AE297" s="194"/>
      <c r="AF297" s="147"/>
      <c r="AG297" s="115"/>
      <c r="AH297" s="115"/>
      <c r="AI297" s="93"/>
      <c r="AJ297" s="93"/>
      <c r="AK297" s="307"/>
      <c r="AL297" s="325"/>
      <c r="AM297" s="325"/>
      <c r="AN297" s="147"/>
      <c r="AO297" s="350"/>
      <c r="AP297" s="359"/>
      <c r="AQ297" s="379"/>
      <c r="AR297" s="405"/>
      <c r="AS297" s="405"/>
      <c r="AT297" s="430" t="str">
        <f t="shared" si="84"/>
        <v/>
      </c>
      <c r="AU297" s="437" t="str">
        <f t="shared" si="85"/>
        <v/>
      </c>
      <c r="AV297" s="443" t="str">
        <f t="shared" si="86"/>
        <v/>
      </c>
      <c r="AW297" s="450" t="str">
        <f t="shared" si="80"/>
        <v/>
      </c>
      <c r="AX297" s="450" t="str">
        <f t="shared" si="87"/>
        <v/>
      </c>
      <c r="AY297" s="457" t="str">
        <f t="shared" si="88"/>
        <v/>
      </c>
      <c r="AZ297" s="464" t="str">
        <f t="shared" si="89"/>
        <v/>
      </c>
      <c r="BA297" s="47" t="str">
        <f t="shared" si="90"/>
        <v/>
      </c>
      <c r="BB297" s="47" t="str">
        <f t="shared" si="91"/>
        <v/>
      </c>
      <c r="BC297" s="47" t="str">
        <f t="shared" si="92"/>
        <v/>
      </c>
      <c r="BD297" s="47" t="str">
        <f t="shared" si="101"/>
        <v/>
      </c>
      <c r="BE297" s="486"/>
      <c r="BF297" s="492"/>
      <c r="BG297" s="464" t="str">
        <f t="shared" si="93"/>
        <v/>
      </c>
      <c r="BH297" s="464" t="str">
        <f t="shared" si="102"/>
        <v/>
      </c>
      <c r="BI297" s="464" t="str">
        <f t="shared" si="94"/>
        <v/>
      </c>
      <c r="BJ297" s="492"/>
      <c r="BK297" s="492"/>
      <c r="BL297" s="492"/>
      <c r="BM297" s="492"/>
      <c r="BN297" s="464" t="str">
        <f t="shared" si="95"/>
        <v/>
      </c>
      <c r="BO297" s="464" t="str">
        <f t="shared" si="96"/>
        <v/>
      </c>
      <c r="BP297" s="504" t="str">
        <f t="shared" si="103"/>
        <v/>
      </c>
      <c r="BQ297" s="510" t="str">
        <f t="shared" si="104"/>
        <v/>
      </c>
      <c r="BR297" s="510" t="str">
        <f>IF(F297="","",IF(OR(分岐管理シート!AK297&lt;1,分岐管理シート!AK297&gt;13),"error",""))</f>
        <v/>
      </c>
      <c r="BS297" s="510" t="str">
        <f>IF(F297="","",IF(VLOOKUP(AJ297,―!$AD$2:$AE$14,2,FALSE)&lt;=VLOOKUP(AK297,―!$AD$2:$AE$14,2,FALSE),"","error"))</f>
        <v/>
      </c>
      <c r="BT297" s="516"/>
      <c r="BU297" s="516"/>
      <c r="BV297" s="516"/>
      <c r="BW297" s="510" t="str">
        <f t="shared" si="97"/>
        <v/>
      </c>
      <c r="BX297" s="510" t="str">
        <f t="shared" si="98"/>
        <v/>
      </c>
      <c r="BY297" s="510" t="str">
        <f t="shared" si="99"/>
        <v/>
      </c>
      <c r="BZ297" s="516" t="str">
        <f t="shared" si="100"/>
        <v/>
      </c>
      <c r="CA297" s="510" t="str">
        <f>分岐管理シート!BB297</f>
        <v/>
      </c>
      <c r="CB297" s="511" t="str">
        <f t="shared" si="105"/>
        <v/>
      </c>
      <c r="CC297" s="517" t="str">
        <f t="shared" si="81"/>
        <v/>
      </c>
    </row>
    <row r="298" spans="1:81">
      <c r="A298" s="7"/>
      <c r="B298" s="16"/>
      <c r="C298" s="47">
        <v>217</v>
      </c>
      <c r="D298" s="64"/>
      <c r="E298" s="64"/>
      <c r="F298" s="64"/>
      <c r="G298" s="93"/>
      <c r="H298" s="93"/>
      <c r="I298" s="115"/>
      <c r="J298" s="115"/>
      <c r="K298" s="115"/>
      <c r="L298" s="115"/>
      <c r="M298" s="147"/>
      <c r="N298" s="161">
        <f t="shared" si="82"/>
        <v>0</v>
      </c>
      <c r="O298" s="167">
        <f t="shared" si="83"/>
        <v>0</v>
      </c>
      <c r="P298" s="181"/>
      <c r="Q298" s="194"/>
      <c r="R298" s="194"/>
      <c r="S298" s="194"/>
      <c r="T298" s="194"/>
      <c r="U298" s="194"/>
      <c r="V298" s="194"/>
      <c r="W298" s="194"/>
      <c r="X298" s="194"/>
      <c r="Y298" s="194"/>
      <c r="Z298" s="194"/>
      <c r="AA298" s="194"/>
      <c r="AB298" s="194"/>
      <c r="AC298" s="194"/>
      <c r="AD298" s="194"/>
      <c r="AE298" s="194"/>
      <c r="AF298" s="147"/>
      <c r="AG298" s="115"/>
      <c r="AH298" s="115"/>
      <c r="AI298" s="93"/>
      <c r="AJ298" s="93"/>
      <c r="AK298" s="307"/>
      <c r="AL298" s="325"/>
      <c r="AM298" s="325"/>
      <c r="AN298" s="147"/>
      <c r="AO298" s="350"/>
      <c r="AP298" s="359"/>
      <c r="AQ298" s="379"/>
      <c r="AR298" s="405"/>
      <c r="AS298" s="405"/>
      <c r="AT298" s="430" t="str">
        <f t="shared" si="84"/>
        <v/>
      </c>
      <c r="AU298" s="437" t="str">
        <f t="shared" si="85"/>
        <v/>
      </c>
      <c r="AV298" s="443" t="str">
        <f t="shared" si="86"/>
        <v/>
      </c>
      <c r="AW298" s="450" t="str">
        <f t="shared" si="80"/>
        <v/>
      </c>
      <c r="AX298" s="450" t="str">
        <f t="shared" si="87"/>
        <v/>
      </c>
      <c r="AY298" s="457" t="str">
        <f t="shared" si="88"/>
        <v/>
      </c>
      <c r="AZ298" s="464" t="str">
        <f t="shared" si="89"/>
        <v/>
      </c>
      <c r="BA298" s="47" t="str">
        <f t="shared" si="90"/>
        <v/>
      </c>
      <c r="BB298" s="47" t="str">
        <f t="shared" si="91"/>
        <v/>
      </c>
      <c r="BC298" s="47" t="str">
        <f t="shared" si="92"/>
        <v/>
      </c>
      <c r="BD298" s="47" t="str">
        <f t="shared" si="101"/>
        <v/>
      </c>
      <c r="BE298" s="486"/>
      <c r="BF298" s="492"/>
      <c r="BG298" s="464" t="str">
        <f t="shared" si="93"/>
        <v/>
      </c>
      <c r="BH298" s="464" t="str">
        <f t="shared" si="102"/>
        <v/>
      </c>
      <c r="BI298" s="464" t="str">
        <f t="shared" si="94"/>
        <v/>
      </c>
      <c r="BJ298" s="492"/>
      <c r="BK298" s="492"/>
      <c r="BL298" s="492"/>
      <c r="BM298" s="492"/>
      <c r="BN298" s="464" t="str">
        <f t="shared" si="95"/>
        <v/>
      </c>
      <c r="BO298" s="464" t="str">
        <f t="shared" si="96"/>
        <v/>
      </c>
      <c r="BP298" s="504" t="str">
        <f t="shared" si="103"/>
        <v/>
      </c>
      <c r="BQ298" s="510" t="str">
        <f t="shared" si="104"/>
        <v/>
      </c>
      <c r="BR298" s="510" t="str">
        <f>IF(F298="","",IF(OR(分岐管理シート!AK298&lt;1,分岐管理シート!AK298&gt;13),"error",""))</f>
        <v/>
      </c>
      <c r="BS298" s="510" t="str">
        <f>IF(F298="","",IF(VLOOKUP(AJ298,―!$AD$2:$AE$14,2,FALSE)&lt;=VLOOKUP(AK298,―!$AD$2:$AE$14,2,FALSE),"","error"))</f>
        <v/>
      </c>
      <c r="BT298" s="516"/>
      <c r="BU298" s="516"/>
      <c r="BV298" s="516"/>
      <c r="BW298" s="510" t="str">
        <f t="shared" si="97"/>
        <v/>
      </c>
      <c r="BX298" s="510" t="str">
        <f t="shared" si="98"/>
        <v/>
      </c>
      <c r="BY298" s="510" t="str">
        <f t="shared" si="99"/>
        <v/>
      </c>
      <c r="BZ298" s="516" t="str">
        <f t="shared" si="100"/>
        <v/>
      </c>
      <c r="CA298" s="510" t="str">
        <f>分岐管理シート!BB298</f>
        <v/>
      </c>
      <c r="CB298" s="511" t="str">
        <f t="shared" si="105"/>
        <v/>
      </c>
      <c r="CC298" s="517" t="str">
        <f t="shared" si="81"/>
        <v/>
      </c>
    </row>
    <row r="299" spans="1:81">
      <c r="A299" s="7"/>
      <c r="B299" s="16"/>
      <c r="C299" s="47">
        <v>218</v>
      </c>
      <c r="D299" s="64"/>
      <c r="E299" s="64"/>
      <c r="F299" s="64"/>
      <c r="G299" s="93"/>
      <c r="H299" s="93"/>
      <c r="I299" s="115"/>
      <c r="J299" s="115"/>
      <c r="K299" s="115"/>
      <c r="L299" s="115"/>
      <c r="M299" s="147"/>
      <c r="N299" s="161">
        <f t="shared" si="82"/>
        <v>0</v>
      </c>
      <c r="O299" s="167">
        <f t="shared" si="83"/>
        <v>0</v>
      </c>
      <c r="P299" s="181"/>
      <c r="Q299" s="194"/>
      <c r="R299" s="194"/>
      <c r="S299" s="194"/>
      <c r="T299" s="194"/>
      <c r="U299" s="194"/>
      <c r="V299" s="194"/>
      <c r="W299" s="194"/>
      <c r="X299" s="194"/>
      <c r="Y299" s="194"/>
      <c r="Z299" s="194"/>
      <c r="AA299" s="194"/>
      <c r="AB299" s="194"/>
      <c r="AC299" s="194"/>
      <c r="AD299" s="194"/>
      <c r="AE299" s="194"/>
      <c r="AF299" s="147"/>
      <c r="AG299" s="115"/>
      <c r="AH299" s="115"/>
      <c r="AI299" s="93"/>
      <c r="AJ299" s="93"/>
      <c r="AK299" s="307"/>
      <c r="AL299" s="325"/>
      <c r="AM299" s="325"/>
      <c r="AN299" s="147"/>
      <c r="AO299" s="350"/>
      <c r="AP299" s="359"/>
      <c r="AQ299" s="379"/>
      <c r="AR299" s="405"/>
      <c r="AS299" s="405"/>
      <c r="AT299" s="430" t="str">
        <f t="shared" si="84"/>
        <v/>
      </c>
      <c r="AU299" s="437" t="str">
        <f t="shared" si="85"/>
        <v/>
      </c>
      <c r="AV299" s="443" t="str">
        <f t="shared" si="86"/>
        <v/>
      </c>
      <c r="AW299" s="450" t="str">
        <f t="shared" si="80"/>
        <v/>
      </c>
      <c r="AX299" s="450" t="str">
        <f t="shared" si="87"/>
        <v/>
      </c>
      <c r="AY299" s="457" t="str">
        <f t="shared" si="88"/>
        <v/>
      </c>
      <c r="AZ299" s="464" t="str">
        <f t="shared" si="89"/>
        <v/>
      </c>
      <c r="BA299" s="47" t="str">
        <f t="shared" si="90"/>
        <v/>
      </c>
      <c r="BB299" s="47" t="str">
        <f t="shared" si="91"/>
        <v/>
      </c>
      <c r="BC299" s="47" t="str">
        <f t="shared" si="92"/>
        <v/>
      </c>
      <c r="BD299" s="47" t="str">
        <f t="shared" si="101"/>
        <v/>
      </c>
      <c r="BE299" s="486"/>
      <c r="BF299" s="492"/>
      <c r="BG299" s="464" t="str">
        <f t="shared" si="93"/>
        <v/>
      </c>
      <c r="BH299" s="464" t="str">
        <f t="shared" si="102"/>
        <v/>
      </c>
      <c r="BI299" s="464" t="str">
        <f t="shared" si="94"/>
        <v/>
      </c>
      <c r="BJ299" s="492"/>
      <c r="BK299" s="492"/>
      <c r="BL299" s="492"/>
      <c r="BM299" s="492"/>
      <c r="BN299" s="464" t="str">
        <f t="shared" si="95"/>
        <v/>
      </c>
      <c r="BO299" s="464" t="str">
        <f t="shared" si="96"/>
        <v/>
      </c>
      <c r="BP299" s="504" t="str">
        <f t="shared" si="103"/>
        <v/>
      </c>
      <c r="BQ299" s="510" t="str">
        <f t="shared" si="104"/>
        <v/>
      </c>
      <c r="BR299" s="510" t="str">
        <f>IF(F299="","",IF(OR(分岐管理シート!AK299&lt;1,分岐管理シート!AK299&gt;13),"error",""))</f>
        <v/>
      </c>
      <c r="BS299" s="510" t="str">
        <f>IF(F299="","",IF(VLOOKUP(AJ299,―!$AD$2:$AE$14,2,FALSE)&lt;=VLOOKUP(AK299,―!$AD$2:$AE$14,2,FALSE),"","error"))</f>
        <v/>
      </c>
      <c r="BT299" s="516"/>
      <c r="BU299" s="516"/>
      <c r="BV299" s="516"/>
      <c r="BW299" s="510" t="str">
        <f t="shared" si="97"/>
        <v/>
      </c>
      <c r="BX299" s="510" t="str">
        <f t="shared" si="98"/>
        <v/>
      </c>
      <c r="BY299" s="510" t="str">
        <f t="shared" si="99"/>
        <v/>
      </c>
      <c r="BZ299" s="516" t="str">
        <f t="shared" si="100"/>
        <v/>
      </c>
      <c r="CA299" s="510" t="str">
        <f>分岐管理シート!BB299</f>
        <v/>
      </c>
      <c r="CB299" s="511" t="str">
        <f t="shared" si="105"/>
        <v/>
      </c>
      <c r="CC299" s="517" t="str">
        <f t="shared" si="81"/>
        <v/>
      </c>
    </row>
    <row r="300" spans="1:81">
      <c r="A300" s="7"/>
      <c r="B300" s="16"/>
      <c r="C300" s="46">
        <v>219</v>
      </c>
      <c r="D300" s="64"/>
      <c r="E300" s="64"/>
      <c r="F300" s="64"/>
      <c r="G300" s="93"/>
      <c r="H300" s="93"/>
      <c r="I300" s="115"/>
      <c r="J300" s="115"/>
      <c r="K300" s="115"/>
      <c r="L300" s="115"/>
      <c r="M300" s="147"/>
      <c r="N300" s="161">
        <f t="shared" si="82"/>
        <v>0</v>
      </c>
      <c r="O300" s="167">
        <f t="shared" si="83"/>
        <v>0</v>
      </c>
      <c r="P300" s="181"/>
      <c r="Q300" s="194"/>
      <c r="R300" s="194"/>
      <c r="S300" s="194"/>
      <c r="T300" s="194"/>
      <c r="U300" s="194"/>
      <c r="V300" s="194"/>
      <c r="W300" s="194"/>
      <c r="X300" s="194"/>
      <c r="Y300" s="194"/>
      <c r="Z300" s="194"/>
      <c r="AA300" s="194"/>
      <c r="AB300" s="194"/>
      <c r="AC300" s="194"/>
      <c r="AD300" s="194"/>
      <c r="AE300" s="194"/>
      <c r="AF300" s="147"/>
      <c r="AG300" s="115"/>
      <c r="AH300" s="115"/>
      <c r="AI300" s="93"/>
      <c r="AJ300" s="93"/>
      <c r="AK300" s="307"/>
      <c r="AL300" s="325"/>
      <c r="AM300" s="325"/>
      <c r="AN300" s="147"/>
      <c r="AO300" s="350"/>
      <c r="AP300" s="359"/>
      <c r="AQ300" s="379"/>
      <c r="AR300" s="405"/>
      <c r="AS300" s="405"/>
      <c r="AT300" s="430" t="str">
        <f t="shared" si="84"/>
        <v/>
      </c>
      <c r="AU300" s="437" t="str">
        <f t="shared" si="85"/>
        <v/>
      </c>
      <c r="AV300" s="443" t="str">
        <f t="shared" si="86"/>
        <v/>
      </c>
      <c r="AW300" s="450" t="str">
        <f t="shared" si="80"/>
        <v/>
      </c>
      <c r="AX300" s="450" t="str">
        <f t="shared" si="87"/>
        <v/>
      </c>
      <c r="AY300" s="457" t="str">
        <f t="shared" si="88"/>
        <v/>
      </c>
      <c r="AZ300" s="464" t="str">
        <f t="shared" si="89"/>
        <v/>
      </c>
      <c r="BA300" s="47" t="str">
        <f t="shared" si="90"/>
        <v/>
      </c>
      <c r="BB300" s="47" t="str">
        <f t="shared" si="91"/>
        <v/>
      </c>
      <c r="BC300" s="47" t="str">
        <f t="shared" si="92"/>
        <v/>
      </c>
      <c r="BD300" s="47" t="str">
        <f t="shared" si="101"/>
        <v/>
      </c>
      <c r="BE300" s="486"/>
      <c r="BF300" s="492"/>
      <c r="BG300" s="464" t="str">
        <f t="shared" si="93"/>
        <v/>
      </c>
      <c r="BH300" s="464" t="str">
        <f t="shared" si="102"/>
        <v/>
      </c>
      <c r="BI300" s="464" t="str">
        <f t="shared" si="94"/>
        <v/>
      </c>
      <c r="BJ300" s="492"/>
      <c r="BK300" s="492"/>
      <c r="BL300" s="492"/>
      <c r="BM300" s="492"/>
      <c r="BN300" s="464" t="str">
        <f t="shared" si="95"/>
        <v/>
      </c>
      <c r="BO300" s="464" t="str">
        <f t="shared" si="96"/>
        <v/>
      </c>
      <c r="BP300" s="504" t="str">
        <f t="shared" si="103"/>
        <v/>
      </c>
      <c r="BQ300" s="510" t="str">
        <f t="shared" si="104"/>
        <v/>
      </c>
      <c r="BR300" s="510" t="str">
        <f>IF(F300="","",IF(OR(分岐管理シート!AK300&lt;1,分岐管理シート!AK300&gt;13),"error",""))</f>
        <v/>
      </c>
      <c r="BS300" s="510" t="str">
        <f>IF(F300="","",IF(VLOOKUP(AJ300,―!$AD$2:$AE$14,2,FALSE)&lt;=VLOOKUP(AK300,―!$AD$2:$AE$14,2,FALSE),"","error"))</f>
        <v/>
      </c>
      <c r="BT300" s="516"/>
      <c r="BU300" s="516"/>
      <c r="BV300" s="516"/>
      <c r="BW300" s="510" t="str">
        <f t="shared" si="97"/>
        <v/>
      </c>
      <c r="BX300" s="510" t="str">
        <f t="shared" si="98"/>
        <v/>
      </c>
      <c r="BY300" s="510" t="str">
        <f t="shared" si="99"/>
        <v/>
      </c>
      <c r="BZ300" s="516" t="str">
        <f t="shared" si="100"/>
        <v/>
      </c>
      <c r="CA300" s="510" t="str">
        <f>分岐管理シート!BB300</f>
        <v/>
      </c>
      <c r="CB300" s="511" t="str">
        <f t="shared" si="105"/>
        <v/>
      </c>
      <c r="CC300" s="517" t="str">
        <f t="shared" si="81"/>
        <v/>
      </c>
    </row>
    <row r="301" spans="1:81">
      <c r="A301" s="7"/>
      <c r="B301" s="16"/>
      <c r="C301" s="47">
        <v>220</v>
      </c>
      <c r="D301" s="64"/>
      <c r="E301" s="64"/>
      <c r="F301" s="64"/>
      <c r="G301" s="93"/>
      <c r="H301" s="93"/>
      <c r="I301" s="115"/>
      <c r="J301" s="115"/>
      <c r="K301" s="115"/>
      <c r="L301" s="115"/>
      <c r="M301" s="147"/>
      <c r="N301" s="161">
        <f t="shared" si="82"/>
        <v>0</v>
      </c>
      <c r="O301" s="167">
        <f t="shared" si="83"/>
        <v>0</v>
      </c>
      <c r="P301" s="181"/>
      <c r="Q301" s="194"/>
      <c r="R301" s="194"/>
      <c r="S301" s="194"/>
      <c r="T301" s="194"/>
      <c r="U301" s="194"/>
      <c r="V301" s="194"/>
      <c r="W301" s="194"/>
      <c r="X301" s="194"/>
      <c r="Y301" s="194"/>
      <c r="Z301" s="194"/>
      <c r="AA301" s="194"/>
      <c r="AB301" s="194"/>
      <c r="AC301" s="194"/>
      <c r="AD301" s="194"/>
      <c r="AE301" s="194"/>
      <c r="AF301" s="147"/>
      <c r="AG301" s="115"/>
      <c r="AH301" s="115"/>
      <c r="AI301" s="93"/>
      <c r="AJ301" s="93"/>
      <c r="AK301" s="307"/>
      <c r="AL301" s="325"/>
      <c r="AM301" s="325"/>
      <c r="AN301" s="147"/>
      <c r="AO301" s="350"/>
      <c r="AP301" s="359"/>
      <c r="AQ301" s="379"/>
      <c r="AR301" s="405"/>
      <c r="AS301" s="405"/>
      <c r="AT301" s="430" t="str">
        <f t="shared" si="84"/>
        <v/>
      </c>
      <c r="AU301" s="437" t="str">
        <f t="shared" si="85"/>
        <v/>
      </c>
      <c r="AV301" s="443" t="str">
        <f t="shared" si="86"/>
        <v/>
      </c>
      <c r="AW301" s="450" t="str">
        <f t="shared" si="80"/>
        <v/>
      </c>
      <c r="AX301" s="450" t="str">
        <f t="shared" si="87"/>
        <v/>
      </c>
      <c r="AY301" s="457" t="str">
        <f t="shared" si="88"/>
        <v/>
      </c>
      <c r="AZ301" s="464" t="str">
        <f t="shared" si="89"/>
        <v/>
      </c>
      <c r="BA301" s="47" t="str">
        <f t="shared" si="90"/>
        <v/>
      </c>
      <c r="BB301" s="47" t="str">
        <f t="shared" si="91"/>
        <v/>
      </c>
      <c r="BC301" s="47" t="str">
        <f t="shared" si="92"/>
        <v/>
      </c>
      <c r="BD301" s="47" t="str">
        <f t="shared" si="101"/>
        <v/>
      </c>
      <c r="BE301" s="486"/>
      <c r="BF301" s="492"/>
      <c r="BG301" s="464" t="str">
        <f t="shared" si="93"/>
        <v/>
      </c>
      <c r="BH301" s="464" t="str">
        <f t="shared" si="102"/>
        <v/>
      </c>
      <c r="BI301" s="464" t="str">
        <f t="shared" si="94"/>
        <v/>
      </c>
      <c r="BJ301" s="492"/>
      <c r="BK301" s="492"/>
      <c r="BL301" s="492"/>
      <c r="BM301" s="492"/>
      <c r="BN301" s="464" t="str">
        <f t="shared" si="95"/>
        <v/>
      </c>
      <c r="BO301" s="464" t="str">
        <f t="shared" si="96"/>
        <v/>
      </c>
      <c r="BP301" s="504" t="str">
        <f t="shared" si="103"/>
        <v/>
      </c>
      <c r="BQ301" s="510" t="str">
        <f t="shared" si="104"/>
        <v/>
      </c>
      <c r="BR301" s="510" t="str">
        <f>IF(F301="","",IF(OR(分岐管理シート!AK301&lt;1,分岐管理シート!AK301&gt;13),"error",""))</f>
        <v/>
      </c>
      <c r="BS301" s="510" t="str">
        <f>IF(F301="","",IF(VLOOKUP(AJ301,―!$AD$2:$AE$14,2,FALSE)&lt;=VLOOKUP(AK301,―!$AD$2:$AE$14,2,FALSE),"","error"))</f>
        <v/>
      </c>
      <c r="BT301" s="516"/>
      <c r="BU301" s="516"/>
      <c r="BV301" s="516"/>
      <c r="BW301" s="510" t="str">
        <f t="shared" si="97"/>
        <v/>
      </c>
      <c r="BX301" s="510" t="str">
        <f t="shared" si="98"/>
        <v/>
      </c>
      <c r="BY301" s="510" t="str">
        <f t="shared" si="99"/>
        <v/>
      </c>
      <c r="BZ301" s="516" t="str">
        <f t="shared" si="100"/>
        <v/>
      </c>
      <c r="CA301" s="510" t="str">
        <f>分岐管理シート!BB301</f>
        <v/>
      </c>
      <c r="CB301" s="511" t="str">
        <f t="shared" si="105"/>
        <v/>
      </c>
      <c r="CC301" s="517" t="str">
        <f t="shared" si="81"/>
        <v/>
      </c>
    </row>
    <row r="302" spans="1:81">
      <c r="A302" s="7"/>
      <c r="B302" s="16"/>
      <c r="C302" s="47">
        <v>221</v>
      </c>
      <c r="D302" s="64"/>
      <c r="E302" s="64"/>
      <c r="F302" s="64"/>
      <c r="G302" s="93"/>
      <c r="H302" s="93"/>
      <c r="I302" s="115"/>
      <c r="J302" s="115"/>
      <c r="K302" s="115"/>
      <c r="L302" s="115"/>
      <c r="M302" s="147"/>
      <c r="N302" s="161">
        <f t="shared" si="82"/>
        <v>0</v>
      </c>
      <c r="O302" s="167">
        <f t="shared" si="83"/>
        <v>0</v>
      </c>
      <c r="P302" s="181"/>
      <c r="Q302" s="194"/>
      <c r="R302" s="194"/>
      <c r="S302" s="194"/>
      <c r="T302" s="194"/>
      <c r="U302" s="194"/>
      <c r="V302" s="194"/>
      <c r="W302" s="194"/>
      <c r="X302" s="194"/>
      <c r="Y302" s="194"/>
      <c r="Z302" s="194"/>
      <c r="AA302" s="194"/>
      <c r="AB302" s="194"/>
      <c r="AC302" s="194"/>
      <c r="AD302" s="194"/>
      <c r="AE302" s="194"/>
      <c r="AF302" s="147"/>
      <c r="AG302" s="115"/>
      <c r="AH302" s="115"/>
      <c r="AI302" s="93"/>
      <c r="AJ302" s="93"/>
      <c r="AK302" s="307"/>
      <c r="AL302" s="325"/>
      <c r="AM302" s="325"/>
      <c r="AN302" s="147"/>
      <c r="AO302" s="350"/>
      <c r="AP302" s="359"/>
      <c r="AQ302" s="379"/>
      <c r="AR302" s="405"/>
      <c r="AS302" s="405"/>
      <c r="AT302" s="430" t="str">
        <f t="shared" si="84"/>
        <v/>
      </c>
      <c r="AU302" s="437" t="str">
        <f t="shared" si="85"/>
        <v/>
      </c>
      <c r="AV302" s="443" t="str">
        <f t="shared" si="86"/>
        <v/>
      </c>
      <c r="AW302" s="450" t="str">
        <f t="shared" si="80"/>
        <v/>
      </c>
      <c r="AX302" s="450" t="str">
        <f t="shared" si="87"/>
        <v/>
      </c>
      <c r="AY302" s="457" t="str">
        <f t="shared" si="88"/>
        <v/>
      </c>
      <c r="AZ302" s="464" t="str">
        <f t="shared" si="89"/>
        <v/>
      </c>
      <c r="BA302" s="47" t="str">
        <f t="shared" si="90"/>
        <v/>
      </c>
      <c r="BB302" s="47" t="str">
        <f t="shared" si="91"/>
        <v/>
      </c>
      <c r="BC302" s="47" t="str">
        <f t="shared" si="92"/>
        <v/>
      </c>
      <c r="BD302" s="47" t="str">
        <f t="shared" si="101"/>
        <v/>
      </c>
      <c r="BE302" s="486"/>
      <c r="BF302" s="492"/>
      <c r="BG302" s="464" t="str">
        <f t="shared" si="93"/>
        <v/>
      </c>
      <c r="BH302" s="464" t="str">
        <f t="shared" si="102"/>
        <v/>
      </c>
      <c r="BI302" s="464" t="str">
        <f t="shared" si="94"/>
        <v/>
      </c>
      <c r="BJ302" s="492"/>
      <c r="BK302" s="492"/>
      <c r="BL302" s="492"/>
      <c r="BM302" s="492"/>
      <c r="BN302" s="464" t="str">
        <f t="shared" si="95"/>
        <v/>
      </c>
      <c r="BO302" s="464" t="str">
        <f t="shared" si="96"/>
        <v/>
      </c>
      <c r="BP302" s="504" t="str">
        <f t="shared" si="103"/>
        <v/>
      </c>
      <c r="BQ302" s="510" t="str">
        <f t="shared" si="104"/>
        <v/>
      </c>
      <c r="BR302" s="510" t="str">
        <f>IF(F302="","",IF(OR(分岐管理シート!AK302&lt;1,分岐管理シート!AK302&gt;13),"error",""))</f>
        <v/>
      </c>
      <c r="BS302" s="510" t="str">
        <f>IF(F302="","",IF(VLOOKUP(AJ302,―!$AD$2:$AE$14,2,FALSE)&lt;=VLOOKUP(AK302,―!$AD$2:$AE$14,2,FALSE),"","error"))</f>
        <v/>
      </c>
      <c r="BT302" s="516"/>
      <c r="BU302" s="516"/>
      <c r="BV302" s="516"/>
      <c r="BW302" s="510" t="str">
        <f t="shared" si="97"/>
        <v/>
      </c>
      <c r="BX302" s="510" t="str">
        <f t="shared" si="98"/>
        <v/>
      </c>
      <c r="BY302" s="510" t="str">
        <f t="shared" si="99"/>
        <v/>
      </c>
      <c r="BZ302" s="516" t="str">
        <f t="shared" si="100"/>
        <v/>
      </c>
      <c r="CA302" s="510" t="str">
        <f>分岐管理シート!BB302</f>
        <v/>
      </c>
      <c r="CB302" s="511" t="str">
        <f t="shared" si="105"/>
        <v/>
      </c>
      <c r="CC302" s="517" t="str">
        <f t="shared" si="81"/>
        <v/>
      </c>
    </row>
    <row r="303" spans="1:81">
      <c r="A303" s="7"/>
      <c r="B303" s="16"/>
      <c r="C303" s="46">
        <v>222</v>
      </c>
      <c r="D303" s="64"/>
      <c r="E303" s="64"/>
      <c r="F303" s="64"/>
      <c r="G303" s="93"/>
      <c r="H303" s="93"/>
      <c r="I303" s="115"/>
      <c r="J303" s="115"/>
      <c r="K303" s="115"/>
      <c r="L303" s="115"/>
      <c r="M303" s="147"/>
      <c r="N303" s="161">
        <f t="shared" si="82"/>
        <v>0</v>
      </c>
      <c r="O303" s="167">
        <f t="shared" si="83"/>
        <v>0</v>
      </c>
      <c r="P303" s="181"/>
      <c r="Q303" s="194"/>
      <c r="R303" s="194"/>
      <c r="S303" s="194"/>
      <c r="T303" s="194"/>
      <c r="U303" s="194"/>
      <c r="V303" s="194"/>
      <c r="W303" s="194"/>
      <c r="X303" s="194"/>
      <c r="Y303" s="194"/>
      <c r="Z303" s="194"/>
      <c r="AA303" s="194"/>
      <c r="AB303" s="194"/>
      <c r="AC303" s="194"/>
      <c r="AD303" s="194"/>
      <c r="AE303" s="194"/>
      <c r="AF303" s="147"/>
      <c r="AG303" s="115"/>
      <c r="AH303" s="115"/>
      <c r="AI303" s="93"/>
      <c r="AJ303" s="93"/>
      <c r="AK303" s="307"/>
      <c r="AL303" s="325"/>
      <c r="AM303" s="325"/>
      <c r="AN303" s="147"/>
      <c r="AO303" s="350"/>
      <c r="AP303" s="359"/>
      <c r="AQ303" s="379"/>
      <c r="AR303" s="405"/>
      <c r="AS303" s="405"/>
      <c r="AT303" s="430" t="str">
        <f t="shared" si="84"/>
        <v/>
      </c>
      <c r="AU303" s="437" t="str">
        <f t="shared" si="85"/>
        <v/>
      </c>
      <c r="AV303" s="443" t="str">
        <f t="shared" si="86"/>
        <v/>
      </c>
      <c r="AW303" s="450" t="str">
        <f t="shared" si="80"/>
        <v/>
      </c>
      <c r="AX303" s="450" t="str">
        <f t="shared" si="87"/>
        <v/>
      </c>
      <c r="AY303" s="457" t="str">
        <f t="shared" si="88"/>
        <v/>
      </c>
      <c r="AZ303" s="464" t="str">
        <f t="shared" si="89"/>
        <v/>
      </c>
      <c r="BA303" s="47" t="str">
        <f t="shared" si="90"/>
        <v/>
      </c>
      <c r="BB303" s="47" t="str">
        <f t="shared" si="91"/>
        <v/>
      </c>
      <c r="BC303" s="47" t="str">
        <f t="shared" si="92"/>
        <v/>
      </c>
      <c r="BD303" s="47" t="str">
        <f t="shared" si="101"/>
        <v/>
      </c>
      <c r="BE303" s="486"/>
      <c r="BF303" s="492"/>
      <c r="BG303" s="464" t="str">
        <f t="shared" si="93"/>
        <v/>
      </c>
      <c r="BH303" s="464" t="str">
        <f t="shared" si="102"/>
        <v/>
      </c>
      <c r="BI303" s="464" t="str">
        <f t="shared" si="94"/>
        <v/>
      </c>
      <c r="BJ303" s="492"/>
      <c r="BK303" s="492"/>
      <c r="BL303" s="492"/>
      <c r="BM303" s="492"/>
      <c r="BN303" s="464" t="str">
        <f t="shared" si="95"/>
        <v/>
      </c>
      <c r="BO303" s="464" t="str">
        <f t="shared" si="96"/>
        <v/>
      </c>
      <c r="BP303" s="504" t="str">
        <f t="shared" si="103"/>
        <v/>
      </c>
      <c r="BQ303" s="510" t="str">
        <f t="shared" si="104"/>
        <v/>
      </c>
      <c r="BR303" s="510" t="str">
        <f>IF(F303="","",IF(OR(分岐管理シート!AK303&lt;1,分岐管理シート!AK303&gt;13),"error",""))</f>
        <v/>
      </c>
      <c r="BS303" s="510" t="str">
        <f>IF(F303="","",IF(VLOOKUP(AJ303,―!$AD$2:$AE$14,2,FALSE)&lt;=VLOOKUP(AK303,―!$AD$2:$AE$14,2,FALSE),"","error"))</f>
        <v/>
      </c>
      <c r="BT303" s="516"/>
      <c r="BU303" s="516"/>
      <c r="BV303" s="516"/>
      <c r="BW303" s="510" t="str">
        <f t="shared" si="97"/>
        <v/>
      </c>
      <c r="BX303" s="510" t="str">
        <f t="shared" si="98"/>
        <v/>
      </c>
      <c r="BY303" s="510" t="str">
        <f t="shared" si="99"/>
        <v/>
      </c>
      <c r="BZ303" s="516" t="str">
        <f t="shared" si="100"/>
        <v/>
      </c>
      <c r="CA303" s="510" t="str">
        <f>分岐管理シート!BB303</f>
        <v/>
      </c>
      <c r="CB303" s="511" t="str">
        <f t="shared" si="105"/>
        <v/>
      </c>
      <c r="CC303" s="517" t="str">
        <f t="shared" si="81"/>
        <v/>
      </c>
    </row>
    <row r="304" spans="1:81">
      <c r="A304" s="7"/>
      <c r="B304" s="16"/>
      <c r="C304" s="47">
        <v>223</v>
      </c>
      <c r="D304" s="64"/>
      <c r="E304" s="64"/>
      <c r="F304" s="64"/>
      <c r="G304" s="93"/>
      <c r="H304" s="93"/>
      <c r="I304" s="115"/>
      <c r="J304" s="115"/>
      <c r="K304" s="115"/>
      <c r="L304" s="115"/>
      <c r="M304" s="147"/>
      <c r="N304" s="161">
        <f t="shared" si="82"/>
        <v>0</v>
      </c>
      <c r="O304" s="167">
        <f t="shared" si="83"/>
        <v>0</v>
      </c>
      <c r="P304" s="181"/>
      <c r="Q304" s="194"/>
      <c r="R304" s="194"/>
      <c r="S304" s="194"/>
      <c r="T304" s="194"/>
      <c r="U304" s="194"/>
      <c r="V304" s="194"/>
      <c r="W304" s="194"/>
      <c r="X304" s="194"/>
      <c r="Y304" s="194"/>
      <c r="Z304" s="194"/>
      <c r="AA304" s="194"/>
      <c r="AB304" s="194"/>
      <c r="AC304" s="194"/>
      <c r="AD304" s="194"/>
      <c r="AE304" s="194"/>
      <c r="AF304" s="147"/>
      <c r="AG304" s="115"/>
      <c r="AH304" s="115"/>
      <c r="AI304" s="93"/>
      <c r="AJ304" s="93"/>
      <c r="AK304" s="307"/>
      <c r="AL304" s="325"/>
      <c r="AM304" s="325"/>
      <c r="AN304" s="147"/>
      <c r="AO304" s="350"/>
      <c r="AP304" s="359"/>
      <c r="AQ304" s="379"/>
      <c r="AR304" s="405"/>
      <c r="AS304" s="405"/>
      <c r="AT304" s="430" t="str">
        <f t="shared" si="84"/>
        <v/>
      </c>
      <c r="AU304" s="437" t="str">
        <f t="shared" si="85"/>
        <v/>
      </c>
      <c r="AV304" s="443" t="str">
        <f t="shared" si="86"/>
        <v/>
      </c>
      <c r="AW304" s="450" t="str">
        <f t="shared" si="80"/>
        <v/>
      </c>
      <c r="AX304" s="450" t="str">
        <f t="shared" si="87"/>
        <v/>
      </c>
      <c r="AY304" s="457" t="str">
        <f t="shared" si="88"/>
        <v/>
      </c>
      <c r="AZ304" s="464" t="str">
        <f t="shared" si="89"/>
        <v/>
      </c>
      <c r="BA304" s="47" t="str">
        <f t="shared" si="90"/>
        <v/>
      </c>
      <c r="BB304" s="47" t="str">
        <f t="shared" si="91"/>
        <v/>
      </c>
      <c r="BC304" s="47" t="str">
        <f t="shared" si="92"/>
        <v/>
      </c>
      <c r="BD304" s="47" t="str">
        <f t="shared" si="101"/>
        <v/>
      </c>
      <c r="BE304" s="486"/>
      <c r="BF304" s="492"/>
      <c r="BG304" s="464" t="str">
        <f t="shared" si="93"/>
        <v/>
      </c>
      <c r="BH304" s="464" t="str">
        <f t="shared" si="102"/>
        <v/>
      </c>
      <c r="BI304" s="464" t="str">
        <f t="shared" si="94"/>
        <v/>
      </c>
      <c r="BJ304" s="492"/>
      <c r="BK304" s="492"/>
      <c r="BL304" s="492"/>
      <c r="BM304" s="492"/>
      <c r="BN304" s="464" t="str">
        <f t="shared" si="95"/>
        <v/>
      </c>
      <c r="BO304" s="464" t="str">
        <f t="shared" si="96"/>
        <v/>
      </c>
      <c r="BP304" s="504" t="str">
        <f t="shared" si="103"/>
        <v/>
      </c>
      <c r="BQ304" s="510" t="str">
        <f t="shared" si="104"/>
        <v/>
      </c>
      <c r="BR304" s="510" t="str">
        <f>IF(F304="","",IF(OR(分岐管理シート!AK304&lt;1,分岐管理シート!AK304&gt;13),"error",""))</f>
        <v/>
      </c>
      <c r="BS304" s="510" t="str">
        <f>IF(F304="","",IF(VLOOKUP(AJ304,―!$AD$2:$AE$14,2,FALSE)&lt;=VLOOKUP(AK304,―!$AD$2:$AE$14,2,FALSE),"","error"))</f>
        <v/>
      </c>
      <c r="BT304" s="516"/>
      <c r="BU304" s="516"/>
      <c r="BV304" s="516"/>
      <c r="BW304" s="510" t="str">
        <f t="shared" si="97"/>
        <v/>
      </c>
      <c r="BX304" s="510" t="str">
        <f t="shared" si="98"/>
        <v/>
      </c>
      <c r="BY304" s="510" t="str">
        <f t="shared" si="99"/>
        <v/>
      </c>
      <c r="BZ304" s="516" t="str">
        <f t="shared" si="100"/>
        <v/>
      </c>
      <c r="CA304" s="510" t="str">
        <f>分岐管理シート!BB304</f>
        <v/>
      </c>
      <c r="CB304" s="511" t="str">
        <f t="shared" si="105"/>
        <v/>
      </c>
      <c r="CC304" s="517" t="str">
        <f t="shared" si="81"/>
        <v/>
      </c>
    </row>
    <row r="305" spans="1:81">
      <c r="A305" s="7"/>
      <c r="B305" s="16"/>
      <c r="C305" s="47">
        <v>224</v>
      </c>
      <c r="D305" s="64"/>
      <c r="E305" s="64"/>
      <c r="F305" s="64"/>
      <c r="G305" s="93"/>
      <c r="H305" s="93"/>
      <c r="I305" s="115"/>
      <c r="J305" s="115"/>
      <c r="K305" s="115"/>
      <c r="L305" s="115"/>
      <c r="M305" s="147"/>
      <c r="N305" s="161">
        <f t="shared" si="82"/>
        <v>0</v>
      </c>
      <c r="O305" s="167">
        <f t="shared" si="83"/>
        <v>0</v>
      </c>
      <c r="P305" s="181"/>
      <c r="Q305" s="194"/>
      <c r="R305" s="194"/>
      <c r="S305" s="194"/>
      <c r="T305" s="194"/>
      <c r="U305" s="194"/>
      <c r="V305" s="194"/>
      <c r="W305" s="194"/>
      <c r="X305" s="194"/>
      <c r="Y305" s="194"/>
      <c r="Z305" s="194"/>
      <c r="AA305" s="194"/>
      <c r="AB305" s="194"/>
      <c r="AC305" s="194"/>
      <c r="AD305" s="194"/>
      <c r="AE305" s="194"/>
      <c r="AF305" s="147"/>
      <c r="AG305" s="115"/>
      <c r="AH305" s="115"/>
      <c r="AI305" s="93"/>
      <c r="AJ305" s="93"/>
      <c r="AK305" s="307"/>
      <c r="AL305" s="325"/>
      <c r="AM305" s="325"/>
      <c r="AN305" s="147"/>
      <c r="AO305" s="350"/>
      <c r="AP305" s="359"/>
      <c r="AQ305" s="379"/>
      <c r="AR305" s="405"/>
      <c r="AS305" s="405"/>
      <c r="AT305" s="430" t="str">
        <f t="shared" si="84"/>
        <v/>
      </c>
      <c r="AU305" s="437" t="str">
        <f t="shared" si="85"/>
        <v/>
      </c>
      <c r="AV305" s="443" t="str">
        <f t="shared" si="86"/>
        <v/>
      </c>
      <c r="AW305" s="450" t="str">
        <f t="shared" si="80"/>
        <v/>
      </c>
      <c r="AX305" s="450" t="str">
        <f t="shared" si="87"/>
        <v/>
      </c>
      <c r="AY305" s="457" t="str">
        <f t="shared" si="88"/>
        <v/>
      </c>
      <c r="AZ305" s="464" t="str">
        <f t="shared" si="89"/>
        <v/>
      </c>
      <c r="BA305" s="47" t="str">
        <f t="shared" si="90"/>
        <v/>
      </c>
      <c r="BB305" s="47" t="str">
        <f t="shared" si="91"/>
        <v/>
      </c>
      <c r="BC305" s="47" t="str">
        <f t="shared" si="92"/>
        <v/>
      </c>
      <c r="BD305" s="47" t="str">
        <f t="shared" si="101"/>
        <v/>
      </c>
      <c r="BE305" s="486"/>
      <c r="BF305" s="492"/>
      <c r="BG305" s="464" t="str">
        <f t="shared" si="93"/>
        <v/>
      </c>
      <c r="BH305" s="464" t="str">
        <f t="shared" si="102"/>
        <v/>
      </c>
      <c r="BI305" s="464" t="str">
        <f t="shared" si="94"/>
        <v/>
      </c>
      <c r="BJ305" s="492"/>
      <c r="BK305" s="492"/>
      <c r="BL305" s="492"/>
      <c r="BM305" s="492"/>
      <c r="BN305" s="464" t="str">
        <f t="shared" si="95"/>
        <v/>
      </c>
      <c r="BO305" s="464" t="str">
        <f t="shared" si="96"/>
        <v/>
      </c>
      <c r="BP305" s="504" t="str">
        <f t="shared" si="103"/>
        <v/>
      </c>
      <c r="BQ305" s="510" t="str">
        <f t="shared" si="104"/>
        <v/>
      </c>
      <c r="BR305" s="510" t="str">
        <f>IF(F305="","",IF(OR(分岐管理シート!AK305&lt;1,分岐管理シート!AK305&gt;13),"error",""))</f>
        <v/>
      </c>
      <c r="BS305" s="510" t="str">
        <f>IF(F305="","",IF(VLOOKUP(AJ305,―!$AD$2:$AE$14,2,FALSE)&lt;=VLOOKUP(AK305,―!$AD$2:$AE$14,2,FALSE),"","error"))</f>
        <v/>
      </c>
      <c r="BT305" s="516"/>
      <c r="BU305" s="516"/>
      <c r="BV305" s="516"/>
      <c r="BW305" s="510" t="str">
        <f t="shared" si="97"/>
        <v/>
      </c>
      <c r="BX305" s="510" t="str">
        <f t="shared" si="98"/>
        <v/>
      </c>
      <c r="BY305" s="510" t="str">
        <f t="shared" si="99"/>
        <v/>
      </c>
      <c r="BZ305" s="516" t="str">
        <f t="shared" si="100"/>
        <v/>
      </c>
      <c r="CA305" s="510" t="str">
        <f>分岐管理シート!BB305</f>
        <v/>
      </c>
      <c r="CB305" s="511" t="str">
        <f t="shared" si="105"/>
        <v/>
      </c>
      <c r="CC305" s="517" t="str">
        <f t="shared" si="81"/>
        <v/>
      </c>
    </row>
    <row r="306" spans="1:81">
      <c r="A306" s="7"/>
      <c r="B306" s="16"/>
      <c r="C306" s="46">
        <v>225</v>
      </c>
      <c r="D306" s="64"/>
      <c r="E306" s="64"/>
      <c r="F306" s="64"/>
      <c r="G306" s="93"/>
      <c r="H306" s="93"/>
      <c r="I306" s="115"/>
      <c r="J306" s="115"/>
      <c r="K306" s="115"/>
      <c r="L306" s="115"/>
      <c r="M306" s="147"/>
      <c r="N306" s="161">
        <f t="shared" si="82"/>
        <v>0</v>
      </c>
      <c r="O306" s="167">
        <f t="shared" si="83"/>
        <v>0</v>
      </c>
      <c r="P306" s="181"/>
      <c r="Q306" s="194"/>
      <c r="R306" s="194"/>
      <c r="S306" s="194"/>
      <c r="T306" s="194"/>
      <c r="U306" s="194"/>
      <c r="V306" s="194"/>
      <c r="W306" s="194"/>
      <c r="X306" s="194"/>
      <c r="Y306" s="194"/>
      <c r="Z306" s="194"/>
      <c r="AA306" s="194"/>
      <c r="AB306" s="194"/>
      <c r="AC306" s="194"/>
      <c r="AD306" s="194"/>
      <c r="AE306" s="194"/>
      <c r="AF306" s="147"/>
      <c r="AG306" s="115"/>
      <c r="AH306" s="115"/>
      <c r="AI306" s="93"/>
      <c r="AJ306" s="93"/>
      <c r="AK306" s="307"/>
      <c r="AL306" s="325"/>
      <c r="AM306" s="325"/>
      <c r="AN306" s="147"/>
      <c r="AO306" s="350"/>
      <c r="AP306" s="359"/>
      <c r="AQ306" s="379"/>
      <c r="AR306" s="405"/>
      <c r="AS306" s="405"/>
      <c r="AT306" s="430" t="str">
        <f t="shared" si="84"/>
        <v/>
      </c>
      <c r="AU306" s="437" t="str">
        <f t="shared" si="85"/>
        <v/>
      </c>
      <c r="AV306" s="443" t="str">
        <f t="shared" si="86"/>
        <v/>
      </c>
      <c r="AW306" s="450" t="str">
        <f t="shared" si="80"/>
        <v/>
      </c>
      <c r="AX306" s="450" t="str">
        <f t="shared" si="87"/>
        <v/>
      </c>
      <c r="AY306" s="457" t="str">
        <f t="shared" si="88"/>
        <v/>
      </c>
      <c r="AZ306" s="464" t="str">
        <f t="shared" si="89"/>
        <v/>
      </c>
      <c r="BA306" s="47" t="str">
        <f t="shared" si="90"/>
        <v/>
      </c>
      <c r="BB306" s="47" t="str">
        <f t="shared" si="91"/>
        <v/>
      </c>
      <c r="BC306" s="47" t="str">
        <f t="shared" si="92"/>
        <v/>
      </c>
      <c r="BD306" s="47" t="str">
        <f t="shared" si="101"/>
        <v/>
      </c>
      <c r="BE306" s="486"/>
      <c r="BF306" s="492"/>
      <c r="BG306" s="464" t="str">
        <f t="shared" si="93"/>
        <v/>
      </c>
      <c r="BH306" s="464" t="str">
        <f t="shared" si="102"/>
        <v/>
      </c>
      <c r="BI306" s="464" t="str">
        <f t="shared" si="94"/>
        <v/>
      </c>
      <c r="BJ306" s="492"/>
      <c r="BK306" s="492"/>
      <c r="BL306" s="492"/>
      <c r="BM306" s="492"/>
      <c r="BN306" s="464" t="str">
        <f t="shared" si="95"/>
        <v/>
      </c>
      <c r="BO306" s="464" t="str">
        <f t="shared" si="96"/>
        <v/>
      </c>
      <c r="BP306" s="504" t="str">
        <f t="shared" si="103"/>
        <v/>
      </c>
      <c r="BQ306" s="510" t="str">
        <f t="shared" si="104"/>
        <v/>
      </c>
      <c r="BR306" s="510" t="str">
        <f>IF(F306="","",IF(OR(分岐管理シート!AK306&lt;1,分岐管理シート!AK306&gt;13),"error",""))</f>
        <v/>
      </c>
      <c r="BS306" s="510" t="str">
        <f>IF(F306="","",IF(VLOOKUP(AJ306,―!$AD$2:$AE$14,2,FALSE)&lt;=VLOOKUP(AK306,―!$AD$2:$AE$14,2,FALSE),"","error"))</f>
        <v/>
      </c>
      <c r="BT306" s="516"/>
      <c r="BU306" s="516"/>
      <c r="BV306" s="516"/>
      <c r="BW306" s="510" t="str">
        <f t="shared" si="97"/>
        <v/>
      </c>
      <c r="BX306" s="510" t="str">
        <f t="shared" si="98"/>
        <v/>
      </c>
      <c r="BY306" s="510" t="str">
        <f t="shared" si="99"/>
        <v/>
      </c>
      <c r="BZ306" s="516" t="str">
        <f t="shared" si="100"/>
        <v/>
      </c>
      <c r="CA306" s="510" t="str">
        <f>分岐管理シート!BB306</f>
        <v/>
      </c>
      <c r="CB306" s="511" t="str">
        <f t="shared" si="105"/>
        <v/>
      </c>
      <c r="CC306" s="517" t="str">
        <f t="shared" si="81"/>
        <v/>
      </c>
    </row>
    <row r="307" spans="1:81">
      <c r="A307" s="7"/>
      <c r="B307" s="16"/>
      <c r="C307" s="47">
        <v>226</v>
      </c>
      <c r="D307" s="64"/>
      <c r="E307" s="64"/>
      <c r="F307" s="64"/>
      <c r="G307" s="93"/>
      <c r="H307" s="93"/>
      <c r="I307" s="115"/>
      <c r="J307" s="115"/>
      <c r="K307" s="115"/>
      <c r="L307" s="115"/>
      <c r="M307" s="147"/>
      <c r="N307" s="161">
        <f t="shared" si="82"/>
        <v>0</v>
      </c>
      <c r="O307" s="167">
        <f t="shared" si="83"/>
        <v>0</v>
      </c>
      <c r="P307" s="181"/>
      <c r="Q307" s="194"/>
      <c r="R307" s="194"/>
      <c r="S307" s="194"/>
      <c r="T307" s="194"/>
      <c r="U307" s="194"/>
      <c r="V307" s="194"/>
      <c r="W307" s="194"/>
      <c r="X307" s="194"/>
      <c r="Y307" s="194"/>
      <c r="Z307" s="194"/>
      <c r="AA307" s="194"/>
      <c r="AB307" s="194"/>
      <c r="AC307" s="194"/>
      <c r="AD307" s="194"/>
      <c r="AE307" s="194"/>
      <c r="AF307" s="147"/>
      <c r="AG307" s="115"/>
      <c r="AH307" s="115"/>
      <c r="AI307" s="93"/>
      <c r="AJ307" s="93"/>
      <c r="AK307" s="307"/>
      <c r="AL307" s="325"/>
      <c r="AM307" s="325"/>
      <c r="AN307" s="147"/>
      <c r="AO307" s="350"/>
      <c r="AP307" s="359"/>
      <c r="AQ307" s="379"/>
      <c r="AR307" s="405"/>
      <c r="AS307" s="405"/>
      <c r="AT307" s="430" t="str">
        <f t="shared" si="84"/>
        <v/>
      </c>
      <c r="AU307" s="437" t="str">
        <f t="shared" si="85"/>
        <v/>
      </c>
      <c r="AV307" s="443" t="str">
        <f t="shared" si="86"/>
        <v/>
      </c>
      <c r="AW307" s="450" t="str">
        <f t="shared" si="80"/>
        <v/>
      </c>
      <c r="AX307" s="450" t="str">
        <f t="shared" si="87"/>
        <v/>
      </c>
      <c r="AY307" s="457" t="str">
        <f t="shared" si="88"/>
        <v/>
      </c>
      <c r="AZ307" s="464" t="str">
        <f t="shared" si="89"/>
        <v/>
      </c>
      <c r="BA307" s="47" t="str">
        <f t="shared" si="90"/>
        <v/>
      </c>
      <c r="BB307" s="47" t="str">
        <f t="shared" si="91"/>
        <v/>
      </c>
      <c r="BC307" s="47" t="str">
        <f t="shared" si="92"/>
        <v/>
      </c>
      <c r="BD307" s="47" t="str">
        <f t="shared" si="101"/>
        <v/>
      </c>
      <c r="BE307" s="486"/>
      <c r="BF307" s="492"/>
      <c r="BG307" s="464" t="str">
        <f t="shared" si="93"/>
        <v/>
      </c>
      <c r="BH307" s="464" t="str">
        <f t="shared" si="102"/>
        <v/>
      </c>
      <c r="BI307" s="464" t="str">
        <f t="shared" si="94"/>
        <v/>
      </c>
      <c r="BJ307" s="492"/>
      <c r="BK307" s="492"/>
      <c r="BL307" s="492"/>
      <c r="BM307" s="492"/>
      <c r="BN307" s="464" t="str">
        <f t="shared" si="95"/>
        <v/>
      </c>
      <c r="BO307" s="464" t="str">
        <f t="shared" si="96"/>
        <v/>
      </c>
      <c r="BP307" s="504" t="str">
        <f t="shared" si="103"/>
        <v/>
      </c>
      <c r="BQ307" s="510" t="str">
        <f t="shared" si="104"/>
        <v/>
      </c>
      <c r="BR307" s="510" t="str">
        <f>IF(F307="","",IF(OR(分岐管理シート!AK307&lt;1,分岐管理シート!AK307&gt;13),"error",""))</f>
        <v/>
      </c>
      <c r="BS307" s="510" t="str">
        <f>IF(F307="","",IF(VLOOKUP(AJ307,―!$AD$2:$AE$14,2,FALSE)&lt;=VLOOKUP(AK307,―!$AD$2:$AE$14,2,FALSE),"","error"))</f>
        <v/>
      </c>
      <c r="BT307" s="516"/>
      <c r="BU307" s="516"/>
      <c r="BV307" s="516"/>
      <c r="BW307" s="510" t="str">
        <f t="shared" si="97"/>
        <v/>
      </c>
      <c r="BX307" s="510" t="str">
        <f t="shared" si="98"/>
        <v/>
      </c>
      <c r="BY307" s="510" t="str">
        <f t="shared" si="99"/>
        <v/>
      </c>
      <c r="BZ307" s="516" t="str">
        <f t="shared" si="100"/>
        <v/>
      </c>
      <c r="CA307" s="510" t="str">
        <f>分岐管理シート!BB307</f>
        <v/>
      </c>
      <c r="CB307" s="511" t="str">
        <f t="shared" si="105"/>
        <v/>
      </c>
      <c r="CC307" s="517" t="str">
        <f t="shared" si="81"/>
        <v/>
      </c>
    </row>
    <row r="308" spans="1:81">
      <c r="A308" s="7"/>
      <c r="B308" s="16"/>
      <c r="C308" s="47">
        <v>227</v>
      </c>
      <c r="D308" s="64"/>
      <c r="E308" s="64"/>
      <c r="F308" s="64"/>
      <c r="G308" s="93"/>
      <c r="H308" s="93"/>
      <c r="I308" s="115"/>
      <c r="J308" s="115"/>
      <c r="K308" s="115"/>
      <c r="L308" s="115"/>
      <c r="M308" s="147"/>
      <c r="N308" s="161">
        <f t="shared" si="82"/>
        <v>0</v>
      </c>
      <c r="O308" s="167">
        <f t="shared" si="83"/>
        <v>0</v>
      </c>
      <c r="P308" s="181"/>
      <c r="Q308" s="194"/>
      <c r="R308" s="194"/>
      <c r="S308" s="194"/>
      <c r="T308" s="194"/>
      <c r="U308" s="194"/>
      <c r="V308" s="194"/>
      <c r="W308" s="194"/>
      <c r="X308" s="194"/>
      <c r="Y308" s="194"/>
      <c r="Z308" s="194"/>
      <c r="AA308" s="194"/>
      <c r="AB308" s="194"/>
      <c r="AC308" s="194"/>
      <c r="AD308" s="194"/>
      <c r="AE308" s="194"/>
      <c r="AF308" s="147"/>
      <c r="AG308" s="115"/>
      <c r="AH308" s="115"/>
      <c r="AI308" s="93"/>
      <c r="AJ308" s="93"/>
      <c r="AK308" s="307"/>
      <c r="AL308" s="325"/>
      <c r="AM308" s="325"/>
      <c r="AN308" s="147"/>
      <c r="AO308" s="350"/>
      <c r="AP308" s="359"/>
      <c r="AQ308" s="379"/>
      <c r="AR308" s="405"/>
      <c r="AS308" s="405"/>
      <c r="AT308" s="430" t="str">
        <f t="shared" si="84"/>
        <v/>
      </c>
      <c r="AU308" s="437" t="str">
        <f t="shared" si="85"/>
        <v/>
      </c>
      <c r="AV308" s="443" t="str">
        <f t="shared" si="86"/>
        <v/>
      </c>
      <c r="AW308" s="450" t="str">
        <f t="shared" si="80"/>
        <v/>
      </c>
      <c r="AX308" s="450" t="str">
        <f t="shared" si="87"/>
        <v/>
      </c>
      <c r="AY308" s="457" t="str">
        <f t="shared" si="88"/>
        <v/>
      </c>
      <c r="AZ308" s="464" t="str">
        <f t="shared" si="89"/>
        <v/>
      </c>
      <c r="BA308" s="47" t="str">
        <f t="shared" si="90"/>
        <v/>
      </c>
      <c r="BB308" s="47" t="str">
        <f t="shared" si="91"/>
        <v/>
      </c>
      <c r="BC308" s="47" t="str">
        <f t="shared" si="92"/>
        <v/>
      </c>
      <c r="BD308" s="47" t="str">
        <f t="shared" si="101"/>
        <v/>
      </c>
      <c r="BE308" s="486"/>
      <c r="BF308" s="492"/>
      <c r="BG308" s="464" t="str">
        <f t="shared" si="93"/>
        <v/>
      </c>
      <c r="BH308" s="464" t="str">
        <f t="shared" si="102"/>
        <v/>
      </c>
      <c r="BI308" s="464" t="str">
        <f t="shared" si="94"/>
        <v/>
      </c>
      <c r="BJ308" s="492"/>
      <c r="BK308" s="492"/>
      <c r="BL308" s="492"/>
      <c r="BM308" s="492"/>
      <c r="BN308" s="464" t="str">
        <f t="shared" si="95"/>
        <v/>
      </c>
      <c r="BO308" s="464" t="str">
        <f t="shared" si="96"/>
        <v/>
      </c>
      <c r="BP308" s="504" t="str">
        <f t="shared" si="103"/>
        <v/>
      </c>
      <c r="BQ308" s="510" t="str">
        <f t="shared" si="104"/>
        <v/>
      </c>
      <c r="BR308" s="510" t="str">
        <f>IF(F308="","",IF(OR(分岐管理シート!AK308&lt;1,分岐管理シート!AK308&gt;13),"error",""))</f>
        <v/>
      </c>
      <c r="BS308" s="510" t="str">
        <f>IF(F308="","",IF(VLOOKUP(AJ308,―!$AD$2:$AE$14,2,FALSE)&lt;=VLOOKUP(AK308,―!$AD$2:$AE$14,2,FALSE),"","error"))</f>
        <v/>
      </c>
      <c r="BT308" s="516"/>
      <c r="BU308" s="516"/>
      <c r="BV308" s="516"/>
      <c r="BW308" s="510" t="str">
        <f t="shared" si="97"/>
        <v/>
      </c>
      <c r="BX308" s="510" t="str">
        <f t="shared" si="98"/>
        <v/>
      </c>
      <c r="BY308" s="510" t="str">
        <f t="shared" si="99"/>
        <v/>
      </c>
      <c r="BZ308" s="516" t="str">
        <f t="shared" si="100"/>
        <v/>
      </c>
      <c r="CA308" s="510" t="str">
        <f>分岐管理シート!BB308</f>
        <v/>
      </c>
      <c r="CB308" s="511" t="str">
        <f t="shared" si="105"/>
        <v/>
      </c>
      <c r="CC308" s="517" t="str">
        <f t="shared" si="81"/>
        <v/>
      </c>
    </row>
    <row r="309" spans="1:81">
      <c r="A309" s="7"/>
      <c r="B309" s="16"/>
      <c r="C309" s="46">
        <v>228</v>
      </c>
      <c r="D309" s="64"/>
      <c r="E309" s="64"/>
      <c r="F309" s="64"/>
      <c r="G309" s="93"/>
      <c r="H309" s="93"/>
      <c r="I309" s="115"/>
      <c r="J309" s="115"/>
      <c r="K309" s="115"/>
      <c r="L309" s="115"/>
      <c r="M309" s="147"/>
      <c r="N309" s="161">
        <f t="shared" si="82"/>
        <v>0</v>
      </c>
      <c r="O309" s="167">
        <f t="shared" si="83"/>
        <v>0</v>
      </c>
      <c r="P309" s="181"/>
      <c r="Q309" s="194"/>
      <c r="R309" s="194"/>
      <c r="S309" s="194"/>
      <c r="T309" s="194"/>
      <c r="U309" s="194"/>
      <c r="V309" s="194"/>
      <c r="W309" s="194"/>
      <c r="X309" s="194"/>
      <c r="Y309" s="194"/>
      <c r="Z309" s="194"/>
      <c r="AA309" s="194"/>
      <c r="AB309" s="194"/>
      <c r="AC309" s="194"/>
      <c r="AD309" s="194"/>
      <c r="AE309" s="194"/>
      <c r="AF309" s="147"/>
      <c r="AG309" s="115"/>
      <c r="AH309" s="115"/>
      <c r="AI309" s="93"/>
      <c r="AJ309" s="93"/>
      <c r="AK309" s="307"/>
      <c r="AL309" s="325"/>
      <c r="AM309" s="325"/>
      <c r="AN309" s="147"/>
      <c r="AO309" s="350"/>
      <c r="AP309" s="359"/>
      <c r="AQ309" s="379"/>
      <c r="AR309" s="405"/>
      <c r="AS309" s="405"/>
      <c r="AT309" s="430" t="str">
        <f t="shared" si="84"/>
        <v/>
      </c>
      <c r="AU309" s="437" t="str">
        <f t="shared" si="85"/>
        <v/>
      </c>
      <c r="AV309" s="443" t="str">
        <f t="shared" si="86"/>
        <v/>
      </c>
      <c r="AW309" s="450" t="str">
        <f t="shared" si="80"/>
        <v/>
      </c>
      <c r="AX309" s="450" t="str">
        <f t="shared" si="87"/>
        <v/>
      </c>
      <c r="AY309" s="457" t="str">
        <f t="shared" si="88"/>
        <v/>
      </c>
      <c r="AZ309" s="464" t="str">
        <f t="shared" si="89"/>
        <v/>
      </c>
      <c r="BA309" s="47" t="str">
        <f t="shared" si="90"/>
        <v/>
      </c>
      <c r="BB309" s="47" t="str">
        <f t="shared" si="91"/>
        <v/>
      </c>
      <c r="BC309" s="47" t="str">
        <f t="shared" si="92"/>
        <v/>
      </c>
      <c r="BD309" s="47" t="str">
        <f t="shared" si="101"/>
        <v/>
      </c>
      <c r="BE309" s="486"/>
      <c r="BF309" s="492"/>
      <c r="BG309" s="464" t="str">
        <f t="shared" si="93"/>
        <v/>
      </c>
      <c r="BH309" s="464" t="str">
        <f t="shared" si="102"/>
        <v/>
      </c>
      <c r="BI309" s="464" t="str">
        <f t="shared" si="94"/>
        <v/>
      </c>
      <c r="BJ309" s="492"/>
      <c r="BK309" s="492"/>
      <c r="BL309" s="492"/>
      <c r="BM309" s="492"/>
      <c r="BN309" s="464" t="str">
        <f t="shared" si="95"/>
        <v/>
      </c>
      <c r="BO309" s="464" t="str">
        <f t="shared" si="96"/>
        <v/>
      </c>
      <c r="BP309" s="504" t="str">
        <f t="shared" si="103"/>
        <v/>
      </c>
      <c r="BQ309" s="510" t="str">
        <f t="shared" si="104"/>
        <v/>
      </c>
      <c r="BR309" s="510" t="str">
        <f>IF(F309="","",IF(OR(分岐管理シート!AK309&lt;1,分岐管理シート!AK309&gt;13),"error",""))</f>
        <v/>
      </c>
      <c r="BS309" s="510" t="str">
        <f>IF(F309="","",IF(VLOOKUP(AJ309,―!$AD$2:$AE$14,2,FALSE)&lt;=VLOOKUP(AK309,―!$AD$2:$AE$14,2,FALSE),"","error"))</f>
        <v/>
      </c>
      <c r="BT309" s="516"/>
      <c r="BU309" s="516"/>
      <c r="BV309" s="516"/>
      <c r="BW309" s="510" t="str">
        <f t="shared" si="97"/>
        <v/>
      </c>
      <c r="BX309" s="510" t="str">
        <f t="shared" si="98"/>
        <v/>
      </c>
      <c r="BY309" s="510" t="str">
        <f t="shared" si="99"/>
        <v/>
      </c>
      <c r="BZ309" s="516" t="str">
        <f t="shared" si="100"/>
        <v/>
      </c>
      <c r="CA309" s="510" t="str">
        <f>分岐管理シート!BB309</f>
        <v/>
      </c>
      <c r="CB309" s="511" t="str">
        <f t="shared" si="105"/>
        <v/>
      </c>
      <c r="CC309" s="517" t="str">
        <f t="shared" si="81"/>
        <v/>
      </c>
    </row>
    <row r="310" spans="1:81">
      <c r="A310" s="7"/>
      <c r="B310" s="16"/>
      <c r="C310" s="47">
        <v>229</v>
      </c>
      <c r="D310" s="64"/>
      <c r="E310" s="64"/>
      <c r="F310" s="64"/>
      <c r="G310" s="93"/>
      <c r="H310" s="93"/>
      <c r="I310" s="115"/>
      <c r="J310" s="115"/>
      <c r="K310" s="115"/>
      <c r="L310" s="115"/>
      <c r="M310" s="147"/>
      <c r="N310" s="161">
        <f t="shared" si="82"/>
        <v>0</v>
      </c>
      <c r="O310" s="167">
        <f t="shared" si="83"/>
        <v>0</v>
      </c>
      <c r="P310" s="181"/>
      <c r="Q310" s="194"/>
      <c r="R310" s="194"/>
      <c r="S310" s="194"/>
      <c r="T310" s="194"/>
      <c r="U310" s="194"/>
      <c r="V310" s="194"/>
      <c r="W310" s="194"/>
      <c r="X310" s="194"/>
      <c r="Y310" s="194"/>
      <c r="Z310" s="194"/>
      <c r="AA310" s="194"/>
      <c r="AB310" s="194"/>
      <c r="AC310" s="194"/>
      <c r="AD310" s="194"/>
      <c r="AE310" s="194"/>
      <c r="AF310" s="147"/>
      <c r="AG310" s="115"/>
      <c r="AH310" s="115"/>
      <c r="AI310" s="93"/>
      <c r="AJ310" s="93"/>
      <c r="AK310" s="307"/>
      <c r="AL310" s="325"/>
      <c r="AM310" s="325"/>
      <c r="AN310" s="147"/>
      <c r="AO310" s="350"/>
      <c r="AP310" s="359"/>
      <c r="AQ310" s="379"/>
      <c r="AR310" s="405"/>
      <c r="AS310" s="405"/>
      <c r="AT310" s="430" t="str">
        <f t="shared" si="84"/>
        <v/>
      </c>
      <c r="AU310" s="437" t="str">
        <f t="shared" si="85"/>
        <v/>
      </c>
      <c r="AV310" s="443" t="str">
        <f t="shared" si="86"/>
        <v/>
      </c>
      <c r="AW310" s="450" t="str">
        <f t="shared" si="80"/>
        <v/>
      </c>
      <c r="AX310" s="450" t="str">
        <f t="shared" si="87"/>
        <v/>
      </c>
      <c r="AY310" s="457" t="str">
        <f t="shared" si="88"/>
        <v/>
      </c>
      <c r="AZ310" s="464" t="str">
        <f t="shared" si="89"/>
        <v/>
      </c>
      <c r="BA310" s="47" t="str">
        <f t="shared" si="90"/>
        <v/>
      </c>
      <c r="BB310" s="47" t="str">
        <f t="shared" si="91"/>
        <v/>
      </c>
      <c r="BC310" s="47" t="str">
        <f t="shared" si="92"/>
        <v/>
      </c>
      <c r="BD310" s="47" t="str">
        <f t="shared" si="101"/>
        <v/>
      </c>
      <c r="BE310" s="486"/>
      <c r="BF310" s="492"/>
      <c r="BG310" s="464" t="str">
        <f t="shared" si="93"/>
        <v/>
      </c>
      <c r="BH310" s="464" t="str">
        <f t="shared" si="102"/>
        <v/>
      </c>
      <c r="BI310" s="464" t="str">
        <f t="shared" si="94"/>
        <v/>
      </c>
      <c r="BJ310" s="492"/>
      <c r="BK310" s="492"/>
      <c r="BL310" s="492"/>
      <c r="BM310" s="492"/>
      <c r="BN310" s="464" t="str">
        <f t="shared" si="95"/>
        <v/>
      </c>
      <c r="BO310" s="464" t="str">
        <f t="shared" si="96"/>
        <v/>
      </c>
      <c r="BP310" s="504" t="str">
        <f t="shared" si="103"/>
        <v/>
      </c>
      <c r="BQ310" s="510" t="str">
        <f t="shared" si="104"/>
        <v/>
      </c>
      <c r="BR310" s="510" t="str">
        <f>IF(F310="","",IF(OR(分岐管理シート!AK310&lt;1,分岐管理シート!AK310&gt;13),"error",""))</f>
        <v/>
      </c>
      <c r="BS310" s="510" t="str">
        <f>IF(F310="","",IF(VLOOKUP(AJ310,―!$AD$2:$AE$14,2,FALSE)&lt;=VLOOKUP(AK310,―!$AD$2:$AE$14,2,FALSE),"","error"))</f>
        <v/>
      </c>
      <c r="BT310" s="516"/>
      <c r="BU310" s="516"/>
      <c r="BV310" s="516"/>
      <c r="BW310" s="510" t="str">
        <f t="shared" si="97"/>
        <v/>
      </c>
      <c r="BX310" s="510" t="str">
        <f t="shared" si="98"/>
        <v/>
      </c>
      <c r="BY310" s="510" t="str">
        <f t="shared" si="99"/>
        <v/>
      </c>
      <c r="BZ310" s="516" t="str">
        <f t="shared" si="100"/>
        <v/>
      </c>
      <c r="CA310" s="510" t="str">
        <f>分岐管理シート!BB310</f>
        <v/>
      </c>
      <c r="CB310" s="511" t="str">
        <f t="shared" si="105"/>
        <v/>
      </c>
      <c r="CC310" s="517" t="str">
        <f t="shared" si="81"/>
        <v/>
      </c>
    </row>
    <row r="311" spans="1:81">
      <c r="A311" s="7"/>
      <c r="B311" s="16"/>
      <c r="C311" s="47">
        <v>230</v>
      </c>
      <c r="D311" s="64"/>
      <c r="E311" s="64"/>
      <c r="F311" s="64"/>
      <c r="G311" s="93"/>
      <c r="H311" s="93"/>
      <c r="I311" s="115"/>
      <c r="J311" s="115"/>
      <c r="K311" s="115"/>
      <c r="L311" s="115"/>
      <c r="M311" s="147"/>
      <c r="N311" s="161">
        <f t="shared" si="82"/>
        <v>0</v>
      </c>
      <c r="O311" s="167">
        <f t="shared" si="83"/>
        <v>0</v>
      </c>
      <c r="P311" s="181"/>
      <c r="Q311" s="194"/>
      <c r="R311" s="194"/>
      <c r="S311" s="194"/>
      <c r="T311" s="194"/>
      <c r="U311" s="194"/>
      <c r="V311" s="194"/>
      <c r="W311" s="194"/>
      <c r="X311" s="194"/>
      <c r="Y311" s="194"/>
      <c r="Z311" s="194"/>
      <c r="AA311" s="194"/>
      <c r="AB311" s="194"/>
      <c r="AC311" s="194"/>
      <c r="AD311" s="194"/>
      <c r="AE311" s="194"/>
      <c r="AF311" s="147"/>
      <c r="AG311" s="115"/>
      <c r="AH311" s="115"/>
      <c r="AI311" s="93"/>
      <c r="AJ311" s="93"/>
      <c r="AK311" s="307"/>
      <c r="AL311" s="325"/>
      <c r="AM311" s="325"/>
      <c r="AN311" s="147"/>
      <c r="AO311" s="350"/>
      <c r="AP311" s="359"/>
      <c r="AQ311" s="379"/>
      <c r="AR311" s="405"/>
      <c r="AS311" s="405"/>
      <c r="AT311" s="430" t="str">
        <f t="shared" si="84"/>
        <v/>
      </c>
      <c r="AU311" s="437" t="str">
        <f t="shared" si="85"/>
        <v/>
      </c>
      <c r="AV311" s="443" t="str">
        <f t="shared" si="86"/>
        <v/>
      </c>
      <c r="AW311" s="450" t="str">
        <f t="shared" si="80"/>
        <v/>
      </c>
      <c r="AX311" s="450" t="str">
        <f t="shared" si="87"/>
        <v/>
      </c>
      <c r="AY311" s="457" t="str">
        <f t="shared" si="88"/>
        <v/>
      </c>
      <c r="AZ311" s="464" t="str">
        <f t="shared" si="89"/>
        <v/>
      </c>
      <c r="BA311" s="47" t="str">
        <f t="shared" si="90"/>
        <v/>
      </c>
      <c r="BB311" s="47" t="str">
        <f t="shared" si="91"/>
        <v/>
      </c>
      <c r="BC311" s="47" t="str">
        <f t="shared" si="92"/>
        <v/>
      </c>
      <c r="BD311" s="47" t="str">
        <f t="shared" si="101"/>
        <v/>
      </c>
      <c r="BE311" s="486"/>
      <c r="BF311" s="492"/>
      <c r="BG311" s="464" t="str">
        <f t="shared" si="93"/>
        <v/>
      </c>
      <c r="BH311" s="464" t="str">
        <f t="shared" si="102"/>
        <v/>
      </c>
      <c r="BI311" s="464" t="str">
        <f t="shared" si="94"/>
        <v/>
      </c>
      <c r="BJ311" s="492"/>
      <c r="BK311" s="492"/>
      <c r="BL311" s="492"/>
      <c r="BM311" s="492"/>
      <c r="BN311" s="464" t="str">
        <f t="shared" si="95"/>
        <v/>
      </c>
      <c r="BO311" s="464" t="str">
        <f t="shared" si="96"/>
        <v/>
      </c>
      <c r="BP311" s="504" t="str">
        <f t="shared" si="103"/>
        <v/>
      </c>
      <c r="BQ311" s="510" t="str">
        <f t="shared" si="104"/>
        <v/>
      </c>
      <c r="BR311" s="510" t="str">
        <f>IF(F311="","",IF(OR(分岐管理シート!AK311&lt;1,分岐管理シート!AK311&gt;13),"error",""))</f>
        <v/>
      </c>
      <c r="BS311" s="510" t="str">
        <f>IF(F311="","",IF(VLOOKUP(AJ311,―!$AD$2:$AE$14,2,FALSE)&lt;=VLOOKUP(AK311,―!$AD$2:$AE$14,2,FALSE),"","error"))</f>
        <v/>
      </c>
      <c r="BT311" s="516"/>
      <c r="BU311" s="516"/>
      <c r="BV311" s="516"/>
      <c r="BW311" s="510" t="str">
        <f t="shared" si="97"/>
        <v/>
      </c>
      <c r="BX311" s="510" t="str">
        <f t="shared" si="98"/>
        <v/>
      </c>
      <c r="BY311" s="510" t="str">
        <f t="shared" si="99"/>
        <v/>
      </c>
      <c r="BZ311" s="516" t="str">
        <f t="shared" si="100"/>
        <v/>
      </c>
      <c r="CA311" s="510" t="str">
        <f>分岐管理シート!BB311</f>
        <v/>
      </c>
      <c r="CB311" s="511" t="str">
        <f t="shared" si="105"/>
        <v/>
      </c>
      <c r="CC311" s="517" t="str">
        <f t="shared" si="81"/>
        <v/>
      </c>
    </row>
    <row r="312" spans="1:81">
      <c r="A312" s="7"/>
      <c r="B312" s="16"/>
      <c r="C312" s="46">
        <v>231</v>
      </c>
      <c r="D312" s="64"/>
      <c r="E312" s="64"/>
      <c r="F312" s="64"/>
      <c r="G312" s="93"/>
      <c r="H312" s="93"/>
      <c r="I312" s="115"/>
      <c r="J312" s="115"/>
      <c r="K312" s="115"/>
      <c r="L312" s="115"/>
      <c r="M312" s="147"/>
      <c r="N312" s="161">
        <f t="shared" si="82"/>
        <v>0</v>
      </c>
      <c r="O312" s="167">
        <f t="shared" si="83"/>
        <v>0</v>
      </c>
      <c r="P312" s="181"/>
      <c r="Q312" s="194"/>
      <c r="R312" s="194"/>
      <c r="S312" s="194"/>
      <c r="T312" s="194"/>
      <c r="U312" s="194"/>
      <c r="V312" s="194"/>
      <c r="W312" s="194"/>
      <c r="X312" s="194"/>
      <c r="Y312" s="194"/>
      <c r="Z312" s="194"/>
      <c r="AA312" s="194"/>
      <c r="AB312" s="194"/>
      <c r="AC312" s="194"/>
      <c r="AD312" s="194"/>
      <c r="AE312" s="194"/>
      <c r="AF312" s="147"/>
      <c r="AG312" s="115"/>
      <c r="AH312" s="115"/>
      <c r="AI312" s="93"/>
      <c r="AJ312" s="93"/>
      <c r="AK312" s="307"/>
      <c r="AL312" s="325"/>
      <c r="AM312" s="325"/>
      <c r="AN312" s="147"/>
      <c r="AO312" s="350"/>
      <c r="AP312" s="359"/>
      <c r="AQ312" s="379"/>
      <c r="AR312" s="405"/>
      <c r="AS312" s="405"/>
      <c r="AT312" s="430" t="str">
        <f t="shared" si="84"/>
        <v/>
      </c>
      <c r="AU312" s="437" t="str">
        <f t="shared" si="85"/>
        <v/>
      </c>
      <c r="AV312" s="443" t="str">
        <f t="shared" si="86"/>
        <v/>
      </c>
      <c r="AW312" s="450" t="str">
        <f t="shared" si="80"/>
        <v/>
      </c>
      <c r="AX312" s="450" t="str">
        <f t="shared" si="87"/>
        <v/>
      </c>
      <c r="AY312" s="457" t="str">
        <f t="shared" si="88"/>
        <v/>
      </c>
      <c r="AZ312" s="464" t="str">
        <f t="shared" si="89"/>
        <v/>
      </c>
      <c r="BA312" s="47" t="str">
        <f t="shared" si="90"/>
        <v/>
      </c>
      <c r="BB312" s="47" t="str">
        <f t="shared" si="91"/>
        <v/>
      </c>
      <c r="BC312" s="47" t="str">
        <f t="shared" si="92"/>
        <v/>
      </c>
      <c r="BD312" s="47" t="str">
        <f t="shared" si="101"/>
        <v/>
      </c>
      <c r="BE312" s="486"/>
      <c r="BF312" s="492"/>
      <c r="BG312" s="464" t="str">
        <f t="shared" si="93"/>
        <v/>
      </c>
      <c r="BH312" s="464" t="str">
        <f t="shared" si="102"/>
        <v/>
      </c>
      <c r="BI312" s="464" t="str">
        <f t="shared" si="94"/>
        <v/>
      </c>
      <c r="BJ312" s="492"/>
      <c r="BK312" s="492"/>
      <c r="BL312" s="492"/>
      <c r="BM312" s="492"/>
      <c r="BN312" s="464" t="str">
        <f t="shared" si="95"/>
        <v/>
      </c>
      <c r="BO312" s="464" t="str">
        <f t="shared" si="96"/>
        <v/>
      </c>
      <c r="BP312" s="504" t="str">
        <f t="shared" si="103"/>
        <v/>
      </c>
      <c r="BQ312" s="510" t="str">
        <f t="shared" si="104"/>
        <v/>
      </c>
      <c r="BR312" s="510" t="str">
        <f>IF(F312="","",IF(OR(分岐管理シート!AK312&lt;1,分岐管理シート!AK312&gt;13),"error",""))</f>
        <v/>
      </c>
      <c r="BS312" s="510" t="str">
        <f>IF(F312="","",IF(VLOOKUP(AJ312,―!$AD$2:$AE$14,2,FALSE)&lt;=VLOOKUP(AK312,―!$AD$2:$AE$14,2,FALSE),"","error"))</f>
        <v/>
      </c>
      <c r="BT312" s="516"/>
      <c r="BU312" s="516"/>
      <c r="BV312" s="516"/>
      <c r="BW312" s="510" t="str">
        <f t="shared" si="97"/>
        <v/>
      </c>
      <c r="BX312" s="510" t="str">
        <f t="shared" si="98"/>
        <v/>
      </c>
      <c r="BY312" s="510" t="str">
        <f t="shared" si="99"/>
        <v/>
      </c>
      <c r="BZ312" s="516" t="str">
        <f t="shared" si="100"/>
        <v/>
      </c>
      <c r="CA312" s="510" t="str">
        <f>分岐管理シート!BB312</f>
        <v/>
      </c>
      <c r="CB312" s="511" t="str">
        <f t="shared" si="105"/>
        <v/>
      </c>
      <c r="CC312" s="517" t="str">
        <f t="shared" si="81"/>
        <v/>
      </c>
    </row>
    <row r="313" spans="1:81">
      <c r="A313" s="7"/>
      <c r="B313" s="16"/>
      <c r="C313" s="47">
        <v>232</v>
      </c>
      <c r="D313" s="64"/>
      <c r="E313" s="64"/>
      <c r="F313" s="64"/>
      <c r="G313" s="93"/>
      <c r="H313" s="93"/>
      <c r="I313" s="115"/>
      <c r="J313" s="115"/>
      <c r="K313" s="115"/>
      <c r="L313" s="115"/>
      <c r="M313" s="147"/>
      <c r="N313" s="161">
        <f t="shared" si="82"/>
        <v>0</v>
      </c>
      <c r="O313" s="167">
        <f t="shared" si="83"/>
        <v>0</v>
      </c>
      <c r="P313" s="181"/>
      <c r="Q313" s="194"/>
      <c r="R313" s="194"/>
      <c r="S313" s="194"/>
      <c r="T313" s="194"/>
      <c r="U313" s="194"/>
      <c r="V313" s="194"/>
      <c r="W313" s="194"/>
      <c r="X313" s="194"/>
      <c r="Y313" s="194"/>
      <c r="Z313" s="194"/>
      <c r="AA313" s="194"/>
      <c r="AB313" s="194"/>
      <c r="AC313" s="194"/>
      <c r="AD313" s="194"/>
      <c r="AE313" s="194"/>
      <c r="AF313" s="147"/>
      <c r="AG313" s="115"/>
      <c r="AH313" s="115"/>
      <c r="AI313" s="93"/>
      <c r="AJ313" s="93"/>
      <c r="AK313" s="307"/>
      <c r="AL313" s="325"/>
      <c r="AM313" s="325"/>
      <c r="AN313" s="147"/>
      <c r="AO313" s="350"/>
      <c r="AP313" s="359"/>
      <c r="AQ313" s="379"/>
      <c r="AR313" s="405"/>
      <c r="AS313" s="405"/>
      <c r="AT313" s="430" t="str">
        <f t="shared" si="84"/>
        <v/>
      </c>
      <c r="AU313" s="437" t="str">
        <f t="shared" si="85"/>
        <v/>
      </c>
      <c r="AV313" s="443" t="str">
        <f t="shared" si="86"/>
        <v/>
      </c>
      <c r="AW313" s="450" t="str">
        <f t="shared" si="80"/>
        <v/>
      </c>
      <c r="AX313" s="450" t="str">
        <f t="shared" si="87"/>
        <v/>
      </c>
      <c r="AY313" s="457" t="str">
        <f t="shared" si="88"/>
        <v/>
      </c>
      <c r="AZ313" s="464" t="str">
        <f t="shared" si="89"/>
        <v/>
      </c>
      <c r="BA313" s="47" t="str">
        <f t="shared" si="90"/>
        <v/>
      </c>
      <c r="BB313" s="47" t="str">
        <f t="shared" si="91"/>
        <v/>
      </c>
      <c r="BC313" s="47" t="str">
        <f t="shared" si="92"/>
        <v/>
      </c>
      <c r="BD313" s="47" t="str">
        <f t="shared" si="101"/>
        <v/>
      </c>
      <c r="BE313" s="486"/>
      <c r="BF313" s="492"/>
      <c r="BG313" s="464" t="str">
        <f t="shared" si="93"/>
        <v/>
      </c>
      <c r="BH313" s="464" t="str">
        <f t="shared" si="102"/>
        <v/>
      </c>
      <c r="BI313" s="464" t="str">
        <f t="shared" si="94"/>
        <v/>
      </c>
      <c r="BJ313" s="492"/>
      <c r="BK313" s="492"/>
      <c r="BL313" s="492"/>
      <c r="BM313" s="492"/>
      <c r="BN313" s="464" t="str">
        <f t="shared" si="95"/>
        <v/>
      </c>
      <c r="BO313" s="464" t="str">
        <f t="shared" si="96"/>
        <v/>
      </c>
      <c r="BP313" s="504" t="str">
        <f t="shared" si="103"/>
        <v/>
      </c>
      <c r="BQ313" s="510" t="str">
        <f t="shared" si="104"/>
        <v/>
      </c>
      <c r="BR313" s="510" t="str">
        <f>IF(F313="","",IF(OR(分岐管理シート!AK313&lt;1,分岐管理シート!AK313&gt;13),"error",""))</f>
        <v/>
      </c>
      <c r="BS313" s="510" t="str">
        <f>IF(F313="","",IF(VLOOKUP(AJ313,―!$AD$2:$AE$14,2,FALSE)&lt;=VLOOKUP(AK313,―!$AD$2:$AE$14,2,FALSE),"","error"))</f>
        <v/>
      </c>
      <c r="BT313" s="516"/>
      <c r="BU313" s="516"/>
      <c r="BV313" s="516"/>
      <c r="BW313" s="510" t="str">
        <f t="shared" si="97"/>
        <v/>
      </c>
      <c r="BX313" s="510" t="str">
        <f t="shared" si="98"/>
        <v/>
      </c>
      <c r="BY313" s="510" t="str">
        <f t="shared" si="99"/>
        <v/>
      </c>
      <c r="BZ313" s="516" t="str">
        <f t="shared" si="100"/>
        <v/>
      </c>
      <c r="CA313" s="510" t="str">
        <f>分岐管理シート!BB313</f>
        <v/>
      </c>
      <c r="CB313" s="511" t="str">
        <f t="shared" si="105"/>
        <v/>
      </c>
      <c r="CC313" s="517" t="str">
        <f t="shared" si="81"/>
        <v/>
      </c>
    </row>
    <row r="314" spans="1:81">
      <c r="A314" s="7"/>
      <c r="B314" s="16"/>
      <c r="C314" s="47">
        <v>233</v>
      </c>
      <c r="D314" s="64"/>
      <c r="E314" s="64"/>
      <c r="F314" s="64"/>
      <c r="G314" s="93"/>
      <c r="H314" s="93"/>
      <c r="I314" s="115"/>
      <c r="J314" s="115"/>
      <c r="K314" s="115"/>
      <c r="L314" s="115"/>
      <c r="M314" s="147"/>
      <c r="N314" s="161">
        <f t="shared" si="82"/>
        <v>0</v>
      </c>
      <c r="O314" s="167">
        <f t="shared" si="83"/>
        <v>0</v>
      </c>
      <c r="P314" s="181"/>
      <c r="Q314" s="194"/>
      <c r="R314" s="194"/>
      <c r="S314" s="194"/>
      <c r="T314" s="194"/>
      <c r="U314" s="194"/>
      <c r="V314" s="194"/>
      <c r="W314" s="194"/>
      <c r="X314" s="194"/>
      <c r="Y314" s="194"/>
      <c r="Z314" s="194"/>
      <c r="AA314" s="194"/>
      <c r="AB314" s="194"/>
      <c r="AC314" s="194"/>
      <c r="AD314" s="194"/>
      <c r="AE314" s="194"/>
      <c r="AF314" s="147"/>
      <c r="AG314" s="115"/>
      <c r="AH314" s="115"/>
      <c r="AI314" s="93"/>
      <c r="AJ314" s="93"/>
      <c r="AK314" s="307"/>
      <c r="AL314" s="325"/>
      <c r="AM314" s="325"/>
      <c r="AN314" s="147"/>
      <c r="AO314" s="350"/>
      <c r="AP314" s="359"/>
      <c r="AQ314" s="379"/>
      <c r="AR314" s="405"/>
      <c r="AS314" s="405"/>
      <c r="AT314" s="430" t="str">
        <f t="shared" si="84"/>
        <v/>
      </c>
      <c r="AU314" s="437" t="str">
        <f t="shared" si="85"/>
        <v/>
      </c>
      <c r="AV314" s="443" t="str">
        <f t="shared" si="86"/>
        <v/>
      </c>
      <c r="AW314" s="450" t="str">
        <f t="shared" si="80"/>
        <v/>
      </c>
      <c r="AX314" s="450" t="str">
        <f t="shared" si="87"/>
        <v/>
      </c>
      <c r="AY314" s="457" t="str">
        <f t="shared" si="88"/>
        <v/>
      </c>
      <c r="AZ314" s="464" t="str">
        <f t="shared" si="89"/>
        <v/>
      </c>
      <c r="BA314" s="47" t="str">
        <f t="shared" si="90"/>
        <v/>
      </c>
      <c r="BB314" s="47" t="str">
        <f t="shared" si="91"/>
        <v/>
      </c>
      <c r="BC314" s="47" t="str">
        <f t="shared" si="92"/>
        <v/>
      </c>
      <c r="BD314" s="47" t="str">
        <f t="shared" si="101"/>
        <v/>
      </c>
      <c r="BE314" s="486"/>
      <c r="BF314" s="492"/>
      <c r="BG314" s="464" t="str">
        <f t="shared" si="93"/>
        <v/>
      </c>
      <c r="BH314" s="464" t="str">
        <f t="shared" si="102"/>
        <v/>
      </c>
      <c r="BI314" s="464" t="str">
        <f t="shared" si="94"/>
        <v/>
      </c>
      <c r="BJ314" s="492"/>
      <c r="BK314" s="492"/>
      <c r="BL314" s="492"/>
      <c r="BM314" s="492"/>
      <c r="BN314" s="464" t="str">
        <f t="shared" si="95"/>
        <v/>
      </c>
      <c r="BO314" s="464" t="str">
        <f t="shared" si="96"/>
        <v/>
      </c>
      <c r="BP314" s="504" t="str">
        <f t="shared" si="103"/>
        <v/>
      </c>
      <c r="BQ314" s="510" t="str">
        <f t="shared" si="104"/>
        <v/>
      </c>
      <c r="BR314" s="510" t="str">
        <f>IF(F314="","",IF(OR(分岐管理シート!AK314&lt;1,分岐管理シート!AK314&gt;13),"error",""))</f>
        <v/>
      </c>
      <c r="BS314" s="510" t="str">
        <f>IF(F314="","",IF(VLOOKUP(AJ314,―!$AD$2:$AE$14,2,FALSE)&lt;=VLOOKUP(AK314,―!$AD$2:$AE$14,2,FALSE),"","error"))</f>
        <v/>
      </c>
      <c r="BT314" s="516"/>
      <c r="BU314" s="516"/>
      <c r="BV314" s="516"/>
      <c r="BW314" s="510" t="str">
        <f t="shared" si="97"/>
        <v/>
      </c>
      <c r="BX314" s="510" t="str">
        <f t="shared" si="98"/>
        <v/>
      </c>
      <c r="BY314" s="510" t="str">
        <f t="shared" si="99"/>
        <v/>
      </c>
      <c r="BZ314" s="516" t="str">
        <f t="shared" si="100"/>
        <v/>
      </c>
      <c r="CA314" s="510" t="str">
        <f>分岐管理シート!BB314</f>
        <v/>
      </c>
      <c r="CB314" s="511" t="str">
        <f t="shared" si="105"/>
        <v/>
      </c>
      <c r="CC314" s="517" t="str">
        <f t="shared" si="81"/>
        <v/>
      </c>
    </row>
    <row r="315" spans="1:81">
      <c r="A315" s="7"/>
      <c r="B315" s="16"/>
      <c r="C315" s="46">
        <v>234</v>
      </c>
      <c r="D315" s="64"/>
      <c r="E315" s="64"/>
      <c r="F315" s="64"/>
      <c r="G315" s="93"/>
      <c r="H315" s="93"/>
      <c r="I315" s="115"/>
      <c r="J315" s="115"/>
      <c r="K315" s="115"/>
      <c r="L315" s="115"/>
      <c r="M315" s="147"/>
      <c r="N315" s="161">
        <f t="shared" si="82"/>
        <v>0</v>
      </c>
      <c r="O315" s="167">
        <f t="shared" si="83"/>
        <v>0</v>
      </c>
      <c r="P315" s="181"/>
      <c r="Q315" s="194"/>
      <c r="R315" s="194"/>
      <c r="S315" s="194"/>
      <c r="T315" s="194"/>
      <c r="U315" s="194"/>
      <c r="V315" s="194"/>
      <c r="W315" s="194"/>
      <c r="X315" s="194"/>
      <c r="Y315" s="194"/>
      <c r="Z315" s="194"/>
      <c r="AA315" s="194"/>
      <c r="AB315" s="194"/>
      <c r="AC315" s="194"/>
      <c r="AD315" s="194"/>
      <c r="AE315" s="194"/>
      <c r="AF315" s="147"/>
      <c r="AG315" s="115"/>
      <c r="AH315" s="115"/>
      <c r="AI315" s="93"/>
      <c r="AJ315" s="93"/>
      <c r="AK315" s="307"/>
      <c r="AL315" s="325"/>
      <c r="AM315" s="325"/>
      <c r="AN315" s="147"/>
      <c r="AO315" s="350"/>
      <c r="AP315" s="359"/>
      <c r="AQ315" s="379"/>
      <c r="AR315" s="405"/>
      <c r="AS315" s="405"/>
      <c r="AT315" s="430" t="str">
        <f t="shared" si="84"/>
        <v/>
      </c>
      <c r="AU315" s="437" t="str">
        <f t="shared" si="85"/>
        <v/>
      </c>
      <c r="AV315" s="443" t="str">
        <f t="shared" si="86"/>
        <v/>
      </c>
      <c r="AW315" s="450" t="str">
        <f t="shared" si="80"/>
        <v/>
      </c>
      <c r="AX315" s="450" t="str">
        <f t="shared" si="87"/>
        <v/>
      </c>
      <c r="AY315" s="457" t="str">
        <f t="shared" si="88"/>
        <v/>
      </c>
      <c r="AZ315" s="464" t="str">
        <f t="shared" si="89"/>
        <v/>
      </c>
      <c r="BA315" s="47" t="str">
        <f t="shared" si="90"/>
        <v/>
      </c>
      <c r="BB315" s="47" t="str">
        <f t="shared" si="91"/>
        <v/>
      </c>
      <c r="BC315" s="47" t="str">
        <f t="shared" si="92"/>
        <v/>
      </c>
      <c r="BD315" s="47" t="str">
        <f t="shared" si="101"/>
        <v/>
      </c>
      <c r="BE315" s="486"/>
      <c r="BF315" s="492"/>
      <c r="BG315" s="464" t="str">
        <f t="shared" si="93"/>
        <v/>
      </c>
      <c r="BH315" s="464" t="str">
        <f t="shared" si="102"/>
        <v/>
      </c>
      <c r="BI315" s="464" t="str">
        <f t="shared" si="94"/>
        <v/>
      </c>
      <c r="BJ315" s="492"/>
      <c r="BK315" s="492"/>
      <c r="BL315" s="492"/>
      <c r="BM315" s="492"/>
      <c r="BN315" s="464" t="str">
        <f t="shared" si="95"/>
        <v/>
      </c>
      <c r="BO315" s="464" t="str">
        <f t="shared" si="96"/>
        <v/>
      </c>
      <c r="BP315" s="504" t="str">
        <f t="shared" si="103"/>
        <v/>
      </c>
      <c r="BQ315" s="510" t="str">
        <f t="shared" si="104"/>
        <v/>
      </c>
      <c r="BR315" s="510" t="str">
        <f>IF(F315="","",IF(OR(分岐管理シート!AK315&lt;1,分岐管理シート!AK315&gt;13),"error",""))</f>
        <v/>
      </c>
      <c r="BS315" s="510" t="str">
        <f>IF(F315="","",IF(VLOOKUP(AJ315,―!$AD$2:$AE$14,2,FALSE)&lt;=VLOOKUP(AK315,―!$AD$2:$AE$14,2,FALSE),"","error"))</f>
        <v/>
      </c>
      <c r="BT315" s="516"/>
      <c r="BU315" s="516"/>
      <c r="BV315" s="516"/>
      <c r="BW315" s="510" t="str">
        <f t="shared" si="97"/>
        <v/>
      </c>
      <c r="BX315" s="510" t="str">
        <f t="shared" si="98"/>
        <v/>
      </c>
      <c r="BY315" s="510" t="str">
        <f t="shared" si="99"/>
        <v/>
      </c>
      <c r="BZ315" s="516" t="str">
        <f t="shared" si="100"/>
        <v/>
      </c>
      <c r="CA315" s="510" t="str">
        <f>分岐管理シート!BB315</f>
        <v/>
      </c>
      <c r="CB315" s="511" t="str">
        <f t="shared" si="105"/>
        <v/>
      </c>
      <c r="CC315" s="517" t="str">
        <f t="shared" si="81"/>
        <v/>
      </c>
    </row>
    <row r="316" spans="1:81">
      <c r="A316" s="7"/>
      <c r="B316" s="16"/>
      <c r="C316" s="47">
        <v>235</v>
      </c>
      <c r="D316" s="64"/>
      <c r="E316" s="64"/>
      <c r="F316" s="64"/>
      <c r="G316" s="93"/>
      <c r="H316" s="93"/>
      <c r="I316" s="115"/>
      <c r="J316" s="115"/>
      <c r="K316" s="115"/>
      <c r="L316" s="115"/>
      <c r="M316" s="147"/>
      <c r="N316" s="161">
        <f t="shared" si="82"/>
        <v>0</v>
      </c>
      <c r="O316" s="167">
        <f t="shared" si="83"/>
        <v>0</v>
      </c>
      <c r="P316" s="181"/>
      <c r="Q316" s="194"/>
      <c r="R316" s="194"/>
      <c r="S316" s="194"/>
      <c r="T316" s="194"/>
      <c r="U316" s="194"/>
      <c r="V316" s="194"/>
      <c r="W316" s="194"/>
      <c r="X316" s="194"/>
      <c r="Y316" s="194"/>
      <c r="Z316" s="194"/>
      <c r="AA316" s="194"/>
      <c r="AB316" s="194"/>
      <c r="AC316" s="194"/>
      <c r="AD316" s="194"/>
      <c r="AE316" s="194"/>
      <c r="AF316" s="147"/>
      <c r="AG316" s="115"/>
      <c r="AH316" s="115"/>
      <c r="AI316" s="93"/>
      <c r="AJ316" s="93"/>
      <c r="AK316" s="307"/>
      <c r="AL316" s="325"/>
      <c r="AM316" s="325"/>
      <c r="AN316" s="147"/>
      <c r="AO316" s="350"/>
      <c r="AP316" s="359"/>
      <c r="AQ316" s="379"/>
      <c r="AR316" s="405"/>
      <c r="AS316" s="405"/>
      <c r="AT316" s="430" t="str">
        <f t="shared" si="84"/>
        <v/>
      </c>
      <c r="AU316" s="437" t="str">
        <f t="shared" si="85"/>
        <v/>
      </c>
      <c r="AV316" s="443" t="str">
        <f t="shared" si="86"/>
        <v/>
      </c>
      <c r="AW316" s="450" t="str">
        <f t="shared" si="80"/>
        <v/>
      </c>
      <c r="AX316" s="450" t="str">
        <f t="shared" si="87"/>
        <v/>
      </c>
      <c r="AY316" s="457" t="str">
        <f t="shared" si="88"/>
        <v/>
      </c>
      <c r="AZ316" s="464" t="str">
        <f t="shared" si="89"/>
        <v/>
      </c>
      <c r="BA316" s="47" t="str">
        <f t="shared" si="90"/>
        <v/>
      </c>
      <c r="BB316" s="47" t="str">
        <f t="shared" si="91"/>
        <v/>
      </c>
      <c r="BC316" s="47" t="str">
        <f t="shared" si="92"/>
        <v/>
      </c>
      <c r="BD316" s="47" t="str">
        <f t="shared" si="101"/>
        <v/>
      </c>
      <c r="BE316" s="486"/>
      <c r="BF316" s="492"/>
      <c r="BG316" s="464" t="str">
        <f t="shared" si="93"/>
        <v/>
      </c>
      <c r="BH316" s="464" t="str">
        <f t="shared" si="102"/>
        <v/>
      </c>
      <c r="BI316" s="464" t="str">
        <f t="shared" si="94"/>
        <v/>
      </c>
      <c r="BJ316" s="492"/>
      <c r="BK316" s="492"/>
      <c r="BL316" s="492"/>
      <c r="BM316" s="492"/>
      <c r="BN316" s="464" t="str">
        <f t="shared" si="95"/>
        <v/>
      </c>
      <c r="BO316" s="464" t="str">
        <f t="shared" si="96"/>
        <v/>
      </c>
      <c r="BP316" s="504" t="str">
        <f t="shared" si="103"/>
        <v/>
      </c>
      <c r="BQ316" s="510" t="str">
        <f t="shared" si="104"/>
        <v/>
      </c>
      <c r="BR316" s="510" t="str">
        <f>IF(F316="","",IF(OR(分岐管理シート!AK316&lt;1,分岐管理シート!AK316&gt;13),"error",""))</f>
        <v/>
      </c>
      <c r="BS316" s="510" t="str">
        <f>IF(F316="","",IF(VLOOKUP(AJ316,―!$AD$2:$AE$14,2,FALSE)&lt;=VLOOKUP(AK316,―!$AD$2:$AE$14,2,FALSE),"","error"))</f>
        <v/>
      </c>
      <c r="BT316" s="516"/>
      <c r="BU316" s="516"/>
      <c r="BV316" s="516"/>
      <c r="BW316" s="510" t="str">
        <f t="shared" si="97"/>
        <v/>
      </c>
      <c r="BX316" s="510" t="str">
        <f t="shared" si="98"/>
        <v/>
      </c>
      <c r="BY316" s="510" t="str">
        <f t="shared" si="99"/>
        <v/>
      </c>
      <c r="BZ316" s="516" t="str">
        <f t="shared" si="100"/>
        <v/>
      </c>
      <c r="CA316" s="510" t="str">
        <f>分岐管理シート!BB316</f>
        <v/>
      </c>
      <c r="CB316" s="511" t="str">
        <f t="shared" si="105"/>
        <v/>
      </c>
      <c r="CC316" s="517" t="str">
        <f t="shared" si="81"/>
        <v/>
      </c>
    </row>
    <row r="317" spans="1:81">
      <c r="A317" s="7"/>
      <c r="B317" s="16"/>
      <c r="C317" s="47">
        <v>236</v>
      </c>
      <c r="D317" s="64"/>
      <c r="E317" s="64"/>
      <c r="F317" s="64"/>
      <c r="G317" s="93"/>
      <c r="H317" s="93"/>
      <c r="I317" s="115"/>
      <c r="J317" s="115"/>
      <c r="K317" s="115"/>
      <c r="L317" s="115"/>
      <c r="M317" s="147"/>
      <c r="N317" s="161">
        <f t="shared" si="82"/>
        <v>0</v>
      </c>
      <c r="O317" s="167">
        <f t="shared" si="83"/>
        <v>0</v>
      </c>
      <c r="P317" s="181"/>
      <c r="Q317" s="194"/>
      <c r="R317" s="194"/>
      <c r="S317" s="194"/>
      <c r="T317" s="194"/>
      <c r="U317" s="194"/>
      <c r="V317" s="194"/>
      <c r="W317" s="194"/>
      <c r="X317" s="194"/>
      <c r="Y317" s="194"/>
      <c r="Z317" s="194"/>
      <c r="AA317" s="194"/>
      <c r="AB317" s="194"/>
      <c r="AC317" s="194"/>
      <c r="AD317" s="194"/>
      <c r="AE317" s="194"/>
      <c r="AF317" s="147"/>
      <c r="AG317" s="115"/>
      <c r="AH317" s="115"/>
      <c r="AI317" s="93"/>
      <c r="AJ317" s="93"/>
      <c r="AK317" s="307"/>
      <c r="AL317" s="325"/>
      <c r="AM317" s="325"/>
      <c r="AN317" s="147"/>
      <c r="AO317" s="350"/>
      <c r="AP317" s="359"/>
      <c r="AQ317" s="379"/>
      <c r="AR317" s="405"/>
      <c r="AS317" s="405"/>
      <c r="AT317" s="430" t="str">
        <f t="shared" si="84"/>
        <v/>
      </c>
      <c r="AU317" s="437" t="str">
        <f t="shared" si="85"/>
        <v/>
      </c>
      <c r="AV317" s="443" t="str">
        <f t="shared" si="86"/>
        <v/>
      </c>
      <c r="AW317" s="450" t="str">
        <f t="shared" si="80"/>
        <v/>
      </c>
      <c r="AX317" s="450" t="str">
        <f t="shared" si="87"/>
        <v/>
      </c>
      <c r="AY317" s="457" t="str">
        <f t="shared" si="88"/>
        <v/>
      </c>
      <c r="AZ317" s="464" t="str">
        <f t="shared" si="89"/>
        <v/>
      </c>
      <c r="BA317" s="47" t="str">
        <f t="shared" si="90"/>
        <v/>
      </c>
      <c r="BB317" s="47" t="str">
        <f t="shared" si="91"/>
        <v/>
      </c>
      <c r="BC317" s="47" t="str">
        <f t="shared" si="92"/>
        <v/>
      </c>
      <c r="BD317" s="47" t="str">
        <f t="shared" si="101"/>
        <v/>
      </c>
      <c r="BE317" s="486"/>
      <c r="BF317" s="492"/>
      <c r="BG317" s="464" t="str">
        <f t="shared" si="93"/>
        <v/>
      </c>
      <c r="BH317" s="464" t="str">
        <f t="shared" si="102"/>
        <v/>
      </c>
      <c r="BI317" s="464" t="str">
        <f t="shared" si="94"/>
        <v/>
      </c>
      <c r="BJ317" s="492"/>
      <c r="BK317" s="492"/>
      <c r="BL317" s="492"/>
      <c r="BM317" s="492"/>
      <c r="BN317" s="464" t="str">
        <f t="shared" si="95"/>
        <v/>
      </c>
      <c r="BO317" s="464" t="str">
        <f t="shared" si="96"/>
        <v/>
      </c>
      <c r="BP317" s="504" t="str">
        <f t="shared" si="103"/>
        <v/>
      </c>
      <c r="BQ317" s="510" t="str">
        <f t="shared" si="104"/>
        <v/>
      </c>
      <c r="BR317" s="510" t="str">
        <f>IF(F317="","",IF(OR(分岐管理シート!AK317&lt;1,分岐管理シート!AK317&gt;13),"error",""))</f>
        <v/>
      </c>
      <c r="BS317" s="510" t="str">
        <f>IF(F317="","",IF(VLOOKUP(AJ317,―!$AD$2:$AE$14,2,FALSE)&lt;=VLOOKUP(AK317,―!$AD$2:$AE$14,2,FALSE),"","error"))</f>
        <v/>
      </c>
      <c r="BT317" s="516"/>
      <c r="BU317" s="516"/>
      <c r="BV317" s="516"/>
      <c r="BW317" s="510" t="str">
        <f t="shared" si="97"/>
        <v/>
      </c>
      <c r="BX317" s="510" t="str">
        <f t="shared" si="98"/>
        <v/>
      </c>
      <c r="BY317" s="510" t="str">
        <f t="shared" si="99"/>
        <v/>
      </c>
      <c r="BZ317" s="516" t="str">
        <f t="shared" si="100"/>
        <v/>
      </c>
      <c r="CA317" s="510" t="str">
        <f>分岐管理シート!BB317</f>
        <v/>
      </c>
      <c r="CB317" s="511" t="str">
        <f t="shared" si="105"/>
        <v/>
      </c>
      <c r="CC317" s="517" t="str">
        <f t="shared" si="81"/>
        <v/>
      </c>
    </row>
    <row r="318" spans="1:81">
      <c r="A318" s="7"/>
      <c r="B318" s="16"/>
      <c r="C318" s="46">
        <v>237</v>
      </c>
      <c r="D318" s="64"/>
      <c r="E318" s="64"/>
      <c r="F318" s="64"/>
      <c r="G318" s="93"/>
      <c r="H318" s="93"/>
      <c r="I318" s="115"/>
      <c r="J318" s="115"/>
      <c r="K318" s="115"/>
      <c r="L318" s="115"/>
      <c r="M318" s="147"/>
      <c r="N318" s="161">
        <f t="shared" si="82"/>
        <v>0</v>
      </c>
      <c r="O318" s="167">
        <f t="shared" si="83"/>
        <v>0</v>
      </c>
      <c r="P318" s="181"/>
      <c r="Q318" s="194"/>
      <c r="R318" s="194"/>
      <c r="S318" s="194"/>
      <c r="T318" s="194"/>
      <c r="U318" s="194"/>
      <c r="V318" s="194"/>
      <c r="W318" s="194"/>
      <c r="X318" s="194"/>
      <c r="Y318" s="194"/>
      <c r="Z318" s="194"/>
      <c r="AA318" s="194"/>
      <c r="AB318" s="194"/>
      <c r="AC318" s="194"/>
      <c r="AD318" s="194"/>
      <c r="AE318" s="194"/>
      <c r="AF318" s="147"/>
      <c r="AG318" s="115"/>
      <c r="AH318" s="115"/>
      <c r="AI318" s="93"/>
      <c r="AJ318" s="93"/>
      <c r="AK318" s="307"/>
      <c r="AL318" s="325"/>
      <c r="AM318" s="325"/>
      <c r="AN318" s="147"/>
      <c r="AO318" s="350"/>
      <c r="AP318" s="359"/>
      <c r="AQ318" s="379"/>
      <c r="AR318" s="405"/>
      <c r="AS318" s="405"/>
      <c r="AT318" s="430" t="str">
        <f t="shared" si="84"/>
        <v/>
      </c>
      <c r="AU318" s="437" t="str">
        <f t="shared" si="85"/>
        <v/>
      </c>
      <c r="AV318" s="443" t="str">
        <f t="shared" si="86"/>
        <v/>
      </c>
      <c r="AW318" s="450" t="str">
        <f t="shared" si="80"/>
        <v/>
      </c>
      <c r="AX318" s="450" t="str">
        <f t="shared" si="87"/>
        <v/>
      </c>
      <c r="AY318" s="457" t="str">
        <f t="shared" si="88"/>
        <v/>
      </c>
      <c r="AZ318" s="464" t="str">
        <f t="shared" si="89"/>
        <v/>
      </c>
      <c r="BA318" s="47" t="str">
        <f t="shared" si="90"/>
        <v/>
      </c>
      <c r="BB318" s="47" t="str">
        <f t="shared" si="91"/>
        <v/>
      </c>
      <c r="BC318" s="47" t="str">
        <f t="shared" si="92"/>
        <v/>
      </c>
      <c r="BD318" s="47" t="str">
        <f t="shared" si="101"/>
        <v/>
      </c>
      <c r="BE318" s="486"/>
      <c r="BF318" s="492"/>
      <c r="BG318" s="464" t="str">
        <f t="shared" si="93"/>
        <v/>
      </c>
      <c r="BH318" s="464" t="str">
        <f t="shared" si="102"/>
        <v/>
      </c>
      <c r="BI318" s="464" t="str">
        <f t="shared" si="94"/>
        <v/>
      </c>
      <c r="BJ318" s="492"/>
      <c r="BK318" s="492"/>
      <c r="BL318" s="492"/>
      <c r="BM318" s="492"/>
      <c r="BN318" s="464" t="str">
        <f t="shared" si="95"/>
        <v/>
      </c>
      <c r="BO318" s="464" t="str">
        <f t="shared" si="96"/>
        <v/>
      </c>
      <c r="BP318" s="504" t="str">
        <f t="shared" si="103"/>
        <v/>
      </c>
      <c r="BQ318" s="510" t="str">
        <f t="shared" si="104"/>
        <v/>
      </c>
      <c r="BR318" s="510" t="str">
        <f>IF(F318="","",IF(OR(分岐管理シート!AK318&lt;1,分岐管理シート!AK318&gt;13),"error",""))</f>
        <v/>
      </c>
      <c r="BS318" s="510" t="str">
        <f>IF(F318="","",IF(VLOOKUP(AJ318,―!$AD$2:$AE$14,2,FALSE)&lt;=VLOOKUP(AK318,―!$AD$2:$AE$14,2,FALSE),"","error"))</f>
        <v/>
      </c>
      <c r="BT318" s="516"/>
      <c r="BU318" s="516"/>
      <c r="BV318" s="516"/>
      <c r="BW318" s="510" t="str">
        <f t="shared" si="97"/>
        <v/>
      </c>
      <c r="BX318" s="510" t="str">
        <f t="shared" si="98"/>
        <v/>
      </c>
      <c r="BY318" s="510" t="str">
        <f t="shared" si="99"/>
        <v/>
      </c>
      <c r="BZ318" s="516" t="str">
        <f t="shared" si="100"/>
        <v/>
      </c>
      <c r="CA318" s="510" t="str">
        <f>分岐管理シート!BB318</f>
        <v/>
      </c>
      <c r="CB318" s="511" t="str">
        <f t="shared" si="105"/>
        <v/>
      </c>
      <c r="CC318" s="517" t="str">
        <f t="shared" si="81"/>
        <v/>
      </c>
    </row>
    <row r="319" spans="1:81">
      <c r="A319" s="7"/>
      <c r="B319" s="16"/>
      <c r="C319" s="47">
        <v>238</v>
      </c>
      <c r="D319" s="64"/>
      <c r="E319" s="64"/>
      <c r="F319" s="64"/>
      <c r="G319" s="93"/>
      <c r="H319" s="93"/>
      <c r="I319" s="115"/>
      <c r="J319" s="115"/>
      <c r="K319" s="115"/>
      <c r="L319" s="115"/>
      <c r="M319" s="147"/>
      <c r="N319" s="161">
        <f t="shared" si="82"/>
        <v>0</v>
      </c>
      <c r="O319" s="167">
        <f t="shared" si="83"/>
        <v>0</v>
      </c>
      <c r="P319" s="181"/>
      <c r="Q319" s="194"/>
      <c r="R319" s="194"/>
      <c r="S319" s="194"/>
      <c r="T319" s="194"/>
      <c r="U319" s="194"/>
      <c r="V319" s="194"/>
      <c r="W319" s="194"/>
      <c r="X319" s="194"/>
      <c r="Y319" s="194"/>
      <c r="Z319" s="194"/>
      <c r="AA319" s="194"/>
      <c r="AB319" s="194"/>
      <c r="AC319" s="194"/>
      <c r="AD319" s="194"/>
      <c r="AE319" s="194"/>
      <c r="AF319" s="147"/>
      <c r="AG319" s="115"/>
      <c r="AH319" s="115"/>
      <c r="AI319" s="93"/>
      <c r="AJ319" s="93"/>
      <c r="AK319" s="307"/>
      <c r="AL319" s="325"/>
      <c r="AM319" s="325"/>
      <c r="AN319" s="147"/>
      <c r="AO319" s="350"/>
      <c r="AP319" s="359"/>
      <c r="AQ319" s="379"/>
      <c r="AR319" s="405"/>
      <c r="AS319" s="405"/>
      <c r="AT319" s="430" t="str">
        <f t="shared" si="84"/>
        <v/>
      </c>
      <c r="AU319" s="437" t="str">
        <f t="shared" si="85"/>
        <v/>
      </c>
      <c r="AV319" s="443" t="str">
        <f t="shared" si="86"/>
        <v/>
      </c>
      <c r="AW319" s="450" t="str">
        <f t="shared" si="80"/>
        <v/>
      </c>
      <c r="AX319" s="450" t="str">
        <f t="shared" si="87"/>
        <v/>
      </c>
      <c r="AY319" s="457" t="str">
        <f t="shared" si="88"/>
        <v/>
      </c>
      <c r="AZ319" s="464" t="str">
        <f t="shared" si="89"/>
        <v/>
      </c>
      <c r="BA319" s="47" t="str">
        <f t="shared" si="90"/>
        <v/>
      </c>
      <c r="BB319" s="47" t="str">
        <f t="shared" si="91"/>
        <v/>
      </c>
      <c r="BC319" s="47" t="str">
        <f t="shared" si="92"/>
        <v/>
      </c>
      <c r="BD319" s="47" t="str">
        <f t="shared" si="101"/>
        <v/>
      </c>
      <c r="BE319" s="486"/>
      <c r="BF319" s="492"/>
      <c r="BG319" s="464" t="str">
        <f t="shared" si="93"/>
        <v/>
      </c>
      <c r="BH319" s="464" t="str">
        <f t="shared" si="102"/>
        <v/>
      </c>
      <c r="BI319" s="464" t="str">
        <f t="shared" si="94"/>
        <v/>
      </c>
      <c r="BJ319" s="492"/>
      <c r="BK319" s="492"/>
      <c r="BL319" s="492"/>
      <c r="BM319" s="492"/>
      <c r="BN319" s="464" t="str">
        <f t="shared" si="95"/>
        <v/>
      </c>
      <c r="BO319" s="464" t="str">
        <f t="shared" si="96"/>
        <v/>
      </c>
      <c r="BP319" s="504" t="str">
        <f t="shared" si="103"/>
        <v/>
      </c>
      <c r="BQ319" s="510" t="str">
        <f t="shared" si="104"/>
        <v/>
      </c>
      <c r="BR319" s="510" t="str">
        <f>IF(F319="","",IF(OR(分岐管理シート!AK319&lt;1,分岐管理シート!AK319&gt;13),"error",""))</f>
        <v/>
      </c>
      <c r="BS319" s="510" t="str">
        <f>IF(F319="","",IF(VLOOKUP(AJ319,―!$AD$2:$AE$14,2,FALSE)&lt;=VLOOKUP(AK319,―!$AD$2:$AE$14,2,FALSE),"","error"))</f>
        <v/>
      </c>
      <c r="BT319" s="516"/>
      <c r="BU319" s="516"/>
      <c r="BV319" s="516"/>
      <c r="BW319" s="510" t="str">
        <f t="shared" si="97"/>
        <v/>
      </c>
      <c r="BX319" s="510" t="str">
        <f t="shared" si="98"/>
        <v/>
      </c>
      <c r="BY319" s="510" t="str">
        <f t="shared" si="99"/>
        <v/>
      </c>
      <c r="BZ319" s="516" t="str">
        <f t="shared" si="100"/>
        <v/>
      </c>
      <c r="CA319" s="510" t="str">
        <f>分岐管理シート!BB319</f>
        <v/>
      </c>
      <c r="CB319" s="511" t="str">
        <f t="shared" si="105"/>
        <v/>
      </c>
      <c r="CC319" s="517" t="str">
        <f t="shared" si="81"/>
        <v/>
      </c>
    </row>
    <row r="320" spans="1:81">
      <c r="A320" s="7"/>
      <c r="B320" s="16"/>
      <c r="C320" s="47">
        <v>239</v>
      </c>
      <c r="D320" s="64"/>
      <c r="E320" s="64"/>
      <c r="F320" s="64"/>
      <c r="G320" s="93"/>
      <c r="H320" s="93"/>
      <c r="I320" s="115"/>
      <c r="J320" s="115"/>
      <c r="K320" s="115"/>
      <c r="L320" s="115"/>
      <c r="M320" s="147"/>
      <c r="N320" s="161">
        <f t="shared" si="82"/>
        <v>0</v>
      </c>
      <c r="O320" s="167">
        <f t="shared" si="83"/>
        <v>0</v>
      </c>
      <c r="P320" s="181"/>
      <c r="Q320" s="194"/>
      <c r="R320" s="194"/>
      <c r="S320" s="194"/>
      <c r="T320" s="194"/>
      <c r="U320" s="194"/>
      <c r="V320" s="194"/>
      <c r="W320" s="194"/>
      <c r="X320" s="194"/>
      <c r="Y320" s="194"/>
      <c r="Z320" s="194"/>
      <c r="AA320" s="194"/>
      <c r="AB320" s="194"/>
      <c r="AC320" s="194"/>
      <c r="AD320" s="194"/>
      <c r="AE320" s="194"/>
      <c r="AF320" s="147"/>
      <c r="AG320" s="115"/>
      <c r="AH320" s="115"/>
      <c r="AI320" s="93"/>
      <c r="AJ320" s="93"/>
      <c r="AK320" s="307"/>
      <c r="AL320" s="325"/>
      <c r="AM320" s="325"/>
      <c r="AN320" s="147"/>
      <c r="AO320" s="350"/>
      <c r="AP320" s="359"/>
      <c r="AQ320" s="379"/>
      <c r="AR320" s="405"/>
      <c r="AS320" s="405"/>
      <c r="AT320" s="430" t="str">
        <f t="shared" si="84"/>
        <v/>
      </c>
      <c r="AU320" s="437" t="str">
        <f t="shared" si="85"/>
        <v/>
      </c>
      <c r="AV320" s="443" t="str">
        <f t="shared" si="86"/>
        <v/>
      </c>
      <c r="AW320" s="450" t="str">
        <f t="shared" si="80"/>
        <v/>
      </c>
      <c r="AX320" s="450" t="str">
        <f t="shared" si="87"/>
        <v/>
      </c>
      <c r="AY320" s="457" t="str">
        <f t="shared" si="88"/>
        <v/>
      </c>
      <c r="AZ320" s="464" t="str">
        <f t="shared" si="89"/>
        <v/>
      </c>
      <c r="BA320" s="47" t="str">
        <f t="shared" si="90"/>
        <v/>
      </c>
      <c r="BB320" s="47" t="str">
        <f t="shared" si="91"/>
        <v/>
      </c>
      <c r="BC320" s="47" t="str">
        <f t="shared" si="92"/>
        <v/>
      </c>
      <c r="BD320" s="47" t="str">
        <f t="shared" si="101"/>
        <v/>
      </c>
      <c r="BE320" s="486"/>
      <c r="BF320" s="492"/>
      <c r="BG320" s="464" t="str">
        <f t="shared" si="93"/>
        <v/>
      </c>
      <c r="BH320" s="464" t="str">
        <f t="shared" si="102"/>
        <v/>
      </c>
      <c r="BI320" s="464" t="str">
        <f t="shared" si="94"/>
        <v/>
      </c>
      <c r="BJ320" s="492"/>
      <c r="BK320" s="492"/>
      <c r="BL320" s="492"/>
      <c r="BM320" s="492"/>
      <c r="BN320" s="464" t="str">
        <f t="shared" si="95"/>
        <v/>
      </c>
      <c r="BO320" s="464" t="str">
        <f t="shared" si="96"/>
        <v/>
      </c>
      <c r="BP320" s="504" t="str">
        <f t="shared" si="103"/>
        <v/>
      </c>
      <c r="BQ320" s="510" t="str">
        <f t="shared" si="104"/>
        <v/>
      </c>
      <c r="BR320" s="510" t="str">
        <f>IF(F320="","",IF(OR(分岐管理シート!AK320&lt;1,分岐管理シート!AK320&gt;13),"error",""))</f>
        <v/>
      </c>
      <c r="BS320" s="510" t="str">
        <f>IF(F320="","",IF(VLOOKUP(AJ320,―!$AD$2:$AE$14,2,FALSE)&lt;=VLOOKUP(AK320,―!$AD$2:$AE$14,2,FALSE),"","error"))</f>
        <v/>
      </c>
      <c r="BT320" s="516"/>
      <c r="BU320" s="516"/>
      <c r="BV320" s="516"/>
      <c r="BW320" s="510" t="str">
        <f t="shared" si="97"/>
        <v/>
      </c>
      <c r="BX320" s="510" t="str">
        <f t="shared" si="98"/>
        <v/>
      </c>
      <c r="BY320" s="510" t="str">
        <f t="shared" si="99"/>
        <v/>
      </c>
      <c r="BZ320" s="516" t="str">
        <f t="shared" si="100"/>
        <v/>
      </c>
      <c r="CA320" s="510" t="str">
        <f>分岐管理シート!BB320</f>
        <v/>
      </c>
      <c r="CB320" s="511" t="str">
        <f t="shared" si="105"/>
        <v/>
      </c>
      <c r="CC320" s="517" t="str">
        <f t="shared" si="81"/>
        <v/>
      </c>
    </row>
    <row r="321" spans="1:81">
      <c r="A321" s="7"/>
      <c r="B321" s="16"/>
      <c r="C321" s="46">
        <v>240</v>
      </c>
      <c r="D321" s="64"/>
      <c r="E321" s="64"/>
      <c r="F321" s="64"/>
      <c r="G321" s="93"/>
      <c r="H321" s="93"/>
      <c r="I321" s="115"/>
      <c r="J321" s="115"/>
      <c r="K321" s="115"/>
      <c r="L321" s="115"/>
      <c r="M321" s="147"/>
      <c r="N321" s="161">
        <f t="shared" si="82"/>
        <v>0</v>
      </c>
      <c r="O321" s="167">
        <f t="shared" si="83"/>
        <v>0</v>
      </c>
      <c r="P321" s="181"/>
      <c r="Q321" s="194"/>
      <c r="R321" s="194"/>
      <c r="S321" s="194"/>
      <c r="T321" s="194"/>
      <c r="U321" s="194"/>
      <c r="V321" s="194"/>
      <c r="W321" s="194"/>
      <c r="X321" s="194"/>
      <c r="Y321" s="194"/>
      <c r="Z321" s="194"/>
      <c r="AA321" s="194"/>
      <c r="AB321" s="194"/>
      <c r="AC321" s="194"/>
      <c r="AD321" s="194"/>
      <c r="AE321" s="194"/>
      <c r="AF321" s="147"/>
      <c r="AG321" s="115"/>
      <c r="AH321" s="115"/>
      <c r="AI321" s="93"/>
      <c r="AJ321" s="93"/>
      <c r="AK321" s="307"/>
      <c r="AL321" s="325"/>
      <c r="AM321" s="325"/>
      <c r="AN321" s="147"/>
      <c r="AO321" s="350"/>
      <c r="AP321" s="359"/>
      <c r="AQ321" s="379"/>
      <c r="AR321" s="405"/>
      <c r="AS321" s="405"/>
      <c r="AT321" s="430" t="str">
        <f t="shared" si="84"/>
        <v/>
      </c>
      <c r="AU321" s="437" t="str">
        <f t="shared" si="85"/>
        <v/>
      </c>
      <c r="AV321" s="443" t="str">
        <f t="shared" si="86"/>
        <v/>
      </c>
      <c r="AW321" s="450" t="str">
        <f t="shared" si="80"/>
        <v/>
      </c>
      <c r="AX321" s="450" t="str">
        <f t="shared" si="87"/>
        <v/>
      </c>
      <c r="AY321" s="457" t="str">
        <f t="shared" si="88"/>
        <v/>
      </c>
      <c r="AZ321" s="464" t="str">
        <f t="shared" si="89"/>
        <v/>
      </c>
      <c r="BA321" s="47" t="str">
        <f t="shared" si="90"/>
        <v/>
      </c>
      <c r="BB321" s="47" t="str">
        <f t="shared" si="91"/>
        <v/>
      </c>
      <c r="BC321" s="47" t="str">
        <f t="shared" si="92"/>
        <v/>
      </c>
      <c r="BD321" s="47" t="str">
        <f t="shared" si="101"/>
        <v/>
      </c>
      <c r="BE321" s="486"/>
      <c r="BF321" s="492"/>
      <c r="BG321" s="464" t="str">
        <f t="shared" si="93"/>
        <v/>
      </c>
      <c r="BH321" s="464" t="str">
        <f t="shared" si="102"/>
        <v/>
      </c>
      <c r="BI321" s="464" t="str">
        <f t="shared" si="94"/>
        <v/>
      </c>
      <c r="BJ321" s="492"/>
      <c r="BK321" s="492"/>
      <c r="BL321" s="492"/>
      <c r="BM321" s="492"/>
      <c r="BN321" s="464" t="str">
        <f t="shared" si="95"/>
        <v/>
      </c>
      <c r="BO321" s="464" t="str">
        <f t="shared" si="96"/>
        <v/>
      </c>
      <c r="BP321" s="504" t="str">
        <f t="shared" si="103"/>
        <v/>
      </c>
      <c r="BQ321" s="510" t="str">
        <f t="shared" si="104"/>
        <v/>
      </c>
      <c r="BR321" s="510" t="str">
        <f>IF(F321="","",IF(OR(分岐管理シート!AK321&lt;1,分岐管理シート!AK321&gt;13),"error",""))</f>
        <v/>
      </c>
      <c r="BS321" s="510" t="str">
        <f>IF(F321="","",IF(VLOOKUP(AJ321,―!$AD$2:$AE$14,2,FALSE)&lt;=VLOOKUP(AK321,―!$AD$2:$AE$14,2,FALSE),"","error"))</f>
        <v/>
      </c>
      <c r="BT321" s="516"/>
      <c r="BU321" s="516"/>
      <c r="BV321" s="516"/>
      <c r="BW321" s="510" t="str">
        <f t="shared" si="97"/>
        <v/>
      </c>
      <c r="BX321" s="510" t="str">
        <f t="shared" si="98"/>
        <v/>
      </c>
      <c r="BY321" s="510" t="str">
        <f t="shared" si="99"/>
        <v/>
      </c>
      <c r="BZ321" s="516" t="str">
        <f t="shared" si="100"/>
        <v/>
      </c>
      <c r="CA321" s="510" t="str">
        <f>分岐管理シート!BB321</f>
        <v/>
      </c>
      <c r="CB321" s="511" t="str">
        <f t="shared" si="105"/>
        <v/>
      </c>
      <c r="CC321" s="517" t="str">
        <f t="shared" si="81"/>
        <v/>
      </c>
    </row>
    <row r="322" spans="1:81">
      <c r="A322" s="7"/>
      <c r="B322" s="16"/>
      <c r="C322" s="47">
        <v>241</v>
      </c>
      <c r="D322" s="64"/>
      <c r="E322" s="64"/>
      <c r="F322" s="64"/>
      <c r="G322" s="93"/>
      <c r="H322" s="93"/>
      <c r="I322" s="115"/>
      <c r="J322" s="115"/>
      <c r="K322" s="115"/>
      <c r="L322" s="115"/>
      <c r="M322" s="147"/>
      <c r="N322" s="161">
        <f t="shared" si="82"/>
        <v>0</v>
      </c>
      <c r="O322" s="167">
        <f t="shared" si="83"/>
        <v>0</v>
      </c>
      <c r="P322" s="181"/>
      <c r="Q322" s="194"/>
      <c r="R322" s="194"/>
      <c r="S322" s="194"/>
      <c r="T322" s="194"/>
      <c r="U322" s="194"/>
      <c r="V322" s="194"/>
      <c r="W322" s="194"/>
      <c r="X322" s="194"/>
      <c r="Y322" s="194"/>
      <c r="Z322" s="194"/>
      <c r="AA322" s="194"/>
      <c r="AB322" s="194"/>
      <c r="AC322" s="194"/>
      <c r="AD322" s="194"/>
      <c r="AE322" s="194"/>
      <c r="AF322" s="147"/>
      <c r="AG322" s="115"/>
      <c r="AH322" s="115"/>
      <c r="AI322" s="93"/>
      <c r="AJ322" s="93"/>
      <c r="AK322" s="307"/>
      <c r="AL322" s="325"/>
      <c r="AM322" s="325"/>
      <c r="AN322" s="147"/>
      <c r="AO322" s="350"/>
      <c r="AP322" s="359"/>
      <c r="AQ322" s="379"/>
      <c r="AR322" s="405"/>
      <c r="AS322" s="405"/>
      <c r="AT322" s="430" t="str">
        <f t="shared" si="84"/>
        <v/>
      </c>
      <c r="AU322" s="437" t="str">
        <f t="shared" si="85"/>
        <v/>
      </c>
      <c r="AV322" s="443" t="str">
        <f t="shared" si="86"/>
        <v/>
      </c>
      <c r="AW322" s="450" t="str">
        <f t="shared" si="80"/>
        <v/>
      </c>
      <c r="AX322" s="450" t="str">
        <f t="shared" si="87"/>
        <v/>
      </c>
      <c r="AY322" s="457" t="str">
        <f t="shared" si="88"/>
        <v/>
      </c>
      <c r="AZ322" s="464" t="str">
        <f t="shared" si="89"/>
        <v/>
      </c>
      <c r="BA322" s="47" t="str">
        <f t="shared" si="90"/>
        <v/>
      </c>
      <c r="BB322" s="47" t="str">
        <f t="shared" si="91"/>
        <v/>
      </c>
      <c r="BC322" s="47" t="str">
        <f t="shared" si="92"/>
        <v/>
      </c>
      <c r="BD322" s="47" t="str">
        <f t="shared" si="101"/>
        <v/>
      </c>
      <c r="BE322" s="486"/>
      <c r="BF322" s="492"/>
      <c r="BG322" s="464" t="str">
        <f t="shared" si="93"/>
        <v/>
      </c>
      <c r="BH322" s="464" t="str">
        <f t="shared" si="102"/>
        <v/>
      </c>
      <c r="BI322" s="464" t="str">
        <f t="shared" si="94"/>
        <v/>
      </c>
      <c r="BJ322" s="492"/>
      <c r="BK322" s="492"/>
      <c r="BL322" s="492"/>
      <c r="BM322" s="492"/>
      <c r="BN322" s="464" t="str">
        <f t="shared" si="95"/>
        <v/>
      </c>
      <c r="BO322" s="464" t="str">
        <f t="shared" si="96"/>
        <v/>
      </c>
      <c r="BP322" s="504" t="str">
        <f t="shared" si="103"/>
        <v/>
      </c>
      <c r="BQ322" s="510" t="str">
        <f t="shared" si="104"/>
        <v/>
      </c>
      <c r="BR322" s="510" t="str">
        <f>IF(F322="","",IF(OR(分岐管理シート!AK322&lt;1,分岐管理シート!AK322&gt;13),"error",""))</f>
        <v/>
      </c>
      <c r="BS322" s="510" t="str">
        <f>IF(F322="","",IF(VLOOKUP(AJ322,―!$AD$2:$AE$14,2,FALSE)&lt;=VLOOKUP(AK322,―!$AD$2:$AE$14,2,FALSE),"","error"))</f>
        <v/>
      </c>
      <c r="BT322" s="516"/>
      <c r="BU322" s="516"/>
      <c r="BV322" s="516"/>
      <c r="BW322" s="510" t="str">
        <f t="shared" si="97"/>
        <v/>
      </c>
      <c r="BX322" s="510" t="str">
        <f t="shared" si="98"/>
        <v/>
      </c>
      <c r="BY322" s="510" t="str">
        <f t="shared" si="99"/>
        <v/>
      </c>
      <c r="BZ322" s="516" t="str">
        <f t="shared" si="100"/>
        <v/>
      </c>
      <c r="CA322" s="510" t="str">
        <f>分岐管理シート!BB322</f>
        <v/>
      </c>
      <c r="CB322" s="511" t="str">
        <f t="shared" si="105"/>
        <v/>
      </c>
      <c r="CC322" s="517" t="str">
        <f t="shared" si="81"/>
        <v/>
      </c>
    </row>
    <row r="323" spans="1:81">
      <c r="A323" s="7"/>
      <c r="B323" s="16"/>
      <c r="C323" s="47">
        <v>242</v>
      </c>
      <c r="D323" s="64"/>
      <c r="E323" s="64"/>
      <c r="F323" s="64"/>
      <c r="G323" s="93"/>
      <c r="H323" s="93"/>
      <c r="I323" s="115"/>
      <c r="J323" s="115"/>
      <c r="K323" s="115"/>
      <c r="L323" s="115"/>
      <c r="M323" s="147"/>
      <c r="N323" s="161">
        <f t="shared" si="82"/>
        <v>0</v>
      </c>
      <c r="O323" s="167">
        <f t="shared" si="83"/>
        <v>0</v>
      </c>
      <c r="P323" s="181"/>
      <c r="Q323" s="194"/>
      <c r="R323" s="194"/>
      <c r="S323" s="194"/>
      <c r="T323" s="194"/>
      <c r="U323" s="194"/>
      <c r="V323" s="194"/>
      <c r="W323" s="194"/>
      <c r="X323" s="194"/>
      <c r="Y323" s="194"/>
      <c r="Z323" s="194"/>
      <c r="AA323" s="194"/>
      <c r="AB323" s="194"/>
      <c r="AC323" s="194"/>
      <c r="AD323" s="194"/>
      <c r="AE323" s="194"/>
      <c r="AF323" s="147"/>
      <c r="AG323" s="115"/>
      <c r="AH323" s="115"/>
      <c r="AI323" s="93"/>
      <c r="AJ323" s="93"/>
      <c r="AK323" s="307"/>
      <c r="AL323" s="325"/>
      <c r="AM323" s="325"/>
      <c r="AN323" s="147"/>
      <c r="AO323" s="350"/>
      <c r="AP323" s="359"/>
      <c r="AQ323" s="379"/>
      <c r="AR323" s="405"/>
      <c r="AS323" s="405"/>
      <c r="AT323" s="430" t="str">
        <f t="shared" si="84"/>
        <v/>
      </c>
      <c r="AU323" s="437" t="str">
        <f t="shared" si="85"/>
        <v/>
      </c>
      <c r="AV323" s="443" t="str">
        <f t="shared" si="86"/>
        <v/>
      </c>
      <c r="AW323" s="450" t="str">
        <f t="shared" si="80"/>
        <v/>
      </c>
      <c r="AX323" s="450" t="str">
        <f t="shared" si="87"/>
        <v/>
      </c>
      <c r="AY323" s="457" t="str">
        <f t="shared" si="88"/>
        <v/>
      </c>
      <c r="AZ323" s="464" t="str">
        <f t="shared" si="89"/>
        <v/>
      </c>
      <c r="BA323" s="47" t="str">
        <f t="shared" si="90"/>
        <v/>
      </c>
      <c r="BB323" s="47" t="str">
        <f t="shared" si="91"/>
        <v/>
      </c>
      <c r="BC323" s="47" t="str">
        <f t="shared" si="92"/>
        <v/>
      </c>
      <c r="BD323" s="47" t="str">
        <f t="shared" si="101"/>
        <v/>
      </c>
      <c r="BE323" s="486"/>
      <c r="BF323" s="492"/>
      <c r="BG323" s="464" t="str">
        <f t="shared" si="93"/>
        <v/>
      </c>
      <c r="BH323" s="464" t="str">
        <f t="shared" si="102"/>
        <v/>
      </c>
      <c r="BI323" s="464" t="str">
        <f t="shared" si="94"/>
        <v/>
      </c>
      <c r="BJ323" s="492"/>
      <c r="BK323" s="492"/>
      <c r="BL323" s="492"/>
      <c r="BM323" s="492"/>
      <c r="BN323" s="464" t="str">
        <f t="shared" si="95"/>
        <v/>
      </c>
      <c r="BO323" s="464" t="str">
        <f t="shared" si="96"/>
        <v/>
      </c>
      <c r="BP323" s="504" t="str">
        <f t="shared" si="103"/>
        <v/>
      </c>
      <c r="BQ323" s="510" t="str">
        <f t="shared" si="104"/>
        <v/>
      </c>
      <c r="BR323" s="510" t="str">
        <f>IF(F323="","",IF(OR(分岐管理シート!AK323&lt;1,分岐管理シート!AK323&gt;13),"error",""))</f>
        <v/>
      </c>
      <c r="BS323" s="510" t="str">
        <f>IF(F323="","",IF(VLOOKUP(AJ323,―!$AD$2:$AE$14,2,FALSE)&lt;=VLOOKUP(AK323,―!$AD$2:$AE$14,2,FALSE),"","error"))</f>
        <v/>
      </c>
      <c r="BT323" s="516"/>
      <c r="BU323" s="516"/>
      <c r="BV323" s="516"/>
      <c r="BW323" s="510" t="str">
        <f t="shared" si="97"/>
        <v/>
      </c>
      <c r="BX323" s="510" t="str">
        <f t="shared" si="98"/>
        <v/>
      </c>
      <c r="BY323" s="510" t="str">
        <f t="shared" si="99"/>
        <v/>
      </c>
      <c r="BZ323" s="516" t="str">
        <f t="shared" si="100"/>
        <v/>
      </c>
      <c r="CA323" s="510" t="str">
        <f>分岐管理シート!BB323</f>
        <v/>
      </c>
      <c r="CB323" s="511" t="str">
        <f t="shared" si="105"/>
        <v/>
      </c>
      <c r="CC323" s="517" t="str">
        <f t="shared" si="81"/>
        <v/>
      </c>
    </row>
    <row r="324" spans="1:81">
      <c r="A324" s="7"/>
      <c r="B324" s="16"/>
      <c r="C324" s="46">
        <v>243</v>
      </c>
      <c r="D324" s="64"/>
      <c r="E324" s="64"/>
      <c r="F324" s="64"/>
      <c r="G324" s="93"/>
      <c r="H324" s="93"/>
      <c r="I324" s="115"/>
      <c r="J324" s="115"/>
      <c r="K324" s="115"/>
      <c r="L324" s="115"/>
      <c r="M324" s="147"/>
      <c r="N324" s="161">
        <f t="shared" si="82"/>
        <v>0</v>
      </c>
      <c r="O324" s="167">
        <f t="shared" si="83"/>
        <v>0</v>
      </c>
      <c r="P324" s="181"/>
      <c r="Q324" s="194"/>
      <c r="R324" s="194"/>
      <c r="S324" s="194"/>
      <c r="T324" s="194"/>
      <c r="U324" s="194"/>
      <c r="V324" s="194"/>
      <c r="W324" s="194"/>
      <c r="X324" s="194"/>
      <c r="Y324" s="194"/>
      <c r="Z324" s="194"/>
      <c r="AA324" s="194"/>
      <c r="AB324" s="194"/>
      <c r="AC324" s="194"/>
      <c r="AD324" s="194"/>
      <c r="AE324" s="194"/>
      <c r="AF324" s="147"/>
      <c r="AG324" s="115"/>
      <c r="AH324" s="115"/>
      <c r="AI324" s="93"/>
      <c r="AJ324" s="93"/>
      <c r="AK324" s="307"/>
      <c r="AL324" s="325"/>
      <c r="AM324" s="325"/>
      <c r="AN324" s="147"/>
      <c r="AO324" s="350"/>
      <c r="AP324" s="359"/>
      <c r="AQ324" s="379"/>
      <c r="AR324" s="405"/>
      <c r="AS324" s="405"/>
      <c r="AT324" s="430" t="str">
        <f t="shared" si="84"/>
        <v/>
      </c>
      <c r="AU324" s="437" t="str">
        <f t="shared" si="85"/>
        <v/>
      </c>
      <c r="AV324" s="443" t="str">
        <f t="shared" si="86"/>
        <v/>
      </c>
      <c r="AW324" s="450" t="str">
        <f t="shared" si="80"/>
        <v/>
      </c>
      <c r="AX324" s="450" t="str">
        <f t="shared" si="87"/>
        <v/>
      </c>
      <c r="AY324" s="457" t="str">
        <f t="shared" si="88"/>
        <v/>
      </c>
      <c r="AZ324" s="464" t="str">
        <f t="shared" si="89"/>
        <v/>
      </c>
      <c r="BA324" s="47" t="str">
        <f t="shared" si="90"/>
        <v/>
      </c>
      <c r="BB324" s="47" t="str">
        <f t="shared" si="91"/>
        <v/>
      </c>
      <c r="BC324" s="47" t="str">
        <f t="shared" si="92"/>
        <v/>
      </c>
      <c r="BD324" s="47" t="str">
        <f t="shared" si="101"/>
        <v/>
      </c>
      <c r="BE324" s="486"/>
      <c r="BF324" s="492"/>
      <c r="BG324" s="464" t="str">
        <f t="shared" si="93"/>
        <v/>
      </c>
      <c r="BH324" s="464" t="str">
        <f t="shared" si="102"/>
        <v/>
      </c>
      <c r="BI324" s="464" t="str">
        <f t="shared" si="94"/>
        <v/>
      </c>
      <c r="BJ324" s="492"/>
      <c r="BK324" s="492"/>
      <c r="BL324" s="492"/>
      <c r="BM324" s="492"/>
      <c r="BN324" s="464" t="str">
        <f t="shared" si="95"/>
        <v/>
      </c>
      <c r="BO324" s="464" t="str">
        <f t="shared" si="96"/>
        <v/>
      </c>
      <c r="BP324" s="504" t="str">
        <f t="shared" si="103"/>
        <v/>
      </c>
      <c r="BQ324" s="510" t="str">
        <f t="shared" si="104"/>
        <v/>
      </c>
      <c r="BR324" s="510" t="str">
        <f>IF(F324="","",IF(OR(分岐管理シート!AK324&lt;1,分岐管理シート!AK324&gt;13),"error",""))</f>
        <v/>
      </c>
      <c r="BS324" s="510" t="str">
        <f>IF(F324="","",IF(VLOOKUP(AJ324,―!$AD$2:$AE$14,2,FALSE)&lt;=VLOOKUP(AK324,―!$AD$2:$AE$14,2,FALSE),"","error"))</f>
        <v/>
      </c>
      <c r="BT324" s="516"/>
      <c r="BU324" s="516"/>
      <c r="BV324" s="516"/>
      <c r="BW324" s="510" t="str">
        <f t="shared" si="97"/>
        <v/>
      </c>
      <c r="BX324" s="510" t="str">
        <f t="shared" si="98"/>
        <v/>
      </c>
      <c r="BY324" s="510" t="str">
        <f t="shared" si="99"/>
        <v/>
      </c>
      <c r="BZ324" s="516" t="str">
        <f t="shared" si="100"/>
        <v/>
      </c>
      <c r="CA324" s="510" t="str">
        <f>分岐管理シート!BB324</f>
        <v/>
      </c>
      <c r="CB324" s="511" t="str">
        <f t="shared" si="105"/>
        <v/>
      </c>
      <c r="CC324" s="517" t="str">
        <f t="shared" si="81"/>
        <v/>
      </c>
    </row>
    <row r="325" spans="1:81">
      <c r="A325" s="7"/>
      <c r="B325" s="16"/>
      <c r="C325" s="47">
        <v>244</v>
      </c>
      <c r="D325" s="64"/>
      <c r="E325" s="64"/>
      <c r="F325" s="64"/>
      <c r="G325" s="93"/>
      <c r="H325" s="93"/>
      <c r="I325" s="115"/>
      <c r="J325" s="115"/>
      <c r="K325" s="115"/>
      <c r="L325" s="115"/>
      <c r="M325" s="147"/>
      <c r="N325" s="161">
        <f t="shared" si="82"/>
        <v>0</v>
      </c>
      <c r="O325" s="167">
        <f t="shared" si="83"/>
        <v>0</v>
      </c>
      <c r="P325" s="181"/>
      <c r="Q325" s="194"/>
      <c r="R325" s="194"/>
      <c r="S325" s="194"/>
      <c r="T325" s="194"/>
      <c r="U325" s="194"/>
      <c r="V325" s="194"/>
      <c r="W325" s="194"/>
      <c r="X325" s="194"/>
      <c r="Y325" s="194"/>
      <c r="Z325" s="194"/>
      <c r="AA325" s="194"/>
      <c r="AB325" s="194"/>
      <c r="AC325" s="194"/>
      <c r="AD325" s="194"/>
      <c r="AE325" s="194"/>
      <c r="AF325" s="147"/>
      <c r="AG325" s="115"/>
      <c r="AH325" s="115"/>
      <c r="AI325" s="93"/>
      <c r="AJ325" s="93"/>
      <c r="AK325" s="307"/>
      <c r="AL325" s="325"/>
      <c r="AM325" s="325"/>
      <c r="AN325" s="147"/>
      <c r="AO325" s="350"/>
      <c r="AP325" s="359"/>
      <c r="AQ325" s="379"/>
      <c r="AR325" s="405"/>
      <c r="AS325" s="405"/>
      <c r="AT325" s="430" t="str">
        <f t="shared" si="84"/>
        <v/>
      </c>
      <c r="AU325" s="437" t="str">
        <f t="shared" si="85"/>
        <v/>
      </c>
      <c r="AV325" s="443" t="str">
        <f t="shared" si="86"/>
        <v/>
      </c>
      <c r="AW325" s="450" t="str">
        <f t="shared" si="80"/>
        <v/>
      </c>
      <c r="AX325" s="450" t="str">
        <f t="shared" si="87"/>
        <v/>
      </c>
      <c r="AY325" s="457" t="str">
        <f t="shared" si="88"/>
        <v/>
      </c>
      <c r="AZ325" s="464" t="str">
        <f t="shared" si="89"/>
        <v/>
      </c>
      <c r="BA325" s="47" t="str">
        <f t="shared" si="90"/>
        <v/>
      </c>
      <c r="BB325" s="47" t="str">
        <f t="shared" si="91"/>
        <v/>
      </c>
      <c r="BC325" s="47" t="str">
        <f t="shared" si="92"/>
        <v/>
      </c>
      <c r="BD325" s="47" t="str">
        <f t="shared" si="101"/>
        <v/>
      </c>
      <c r="BE325" s="486"/>
      <c r="BF325" s="492"/>
      <c r="BG325" s="464" t="str">
        <f t="shared" si="93"/>
        <v/>
      </c>
      <c r="BH325" s="464" t="str">
        <f t="shared" si="102"/>
        <v/>
      </c>
      <c r="BI325" s="464" t="str">
        <f t="shared" si="94"/>
        <v/>
      </c>
      <c r="BJ325" s="492"/>
      <c r="BK325" s="492"/>
      <c r="BL325" s="492"/>
      <c r="BM325" s="492"/>
      <c r="BN325" s="464" t="str">
        <f t="shared" si="95"/>
        <v/>
      </c>
      <c r="BO325" s="464" t="str">
        <f t="shared" si="96"/>
        <v/>
      </c>
      <c r="BP325" s="504" t="str">
        <f t="shared" si="103"/>
        <v/>
      </c>
      <c r="BQ325" s="510" t="str">
        <f t="shared" si="104"/>
        <v/>
      </c>
      <c r="BR325" s="510" t="str">
        <f>IF(F325="","",IF(OR(分岐管理シート!AK325&lt;1,分岐管理シート!AK325&gt;13),"error",""))</f>
        <v/>
      </c>
      <c r="BS325" s="510" t="str">
        <f>IF(F325="","",IF(VLOOKUP(AJ325,―!$AD$2:$AE$14,2,FALSE)&lt;=VLOOKUP(AK325,―!$AD$2:$AE$14,2,FALSE),"","error"))</f>
        <v/>
      </c>
      <c r="BT325" s="516"/>
      <c r="BU325" s="516"/>
      <c r="BV325" s="516"/>
      <c r="BW325" s="510" t="str">
        <f t="shared" si="97"/>
        <v/>
      </c>
      <c r="BX325" s="510" t="str">
        <f t="shared" si="98"/>
        <v/>
      </c>
      <c r="BY325" s="510" t="str">
        <f t="shared" si="99"/>
        <v/>
      </c>
      <c r="BZ325" s="516" t="str">
        <f t="shared" si="100"/>
        <v/>
      </c>
      <c r="CA325" s="510" t="str">
        <f>分岐管理シート!BB325</f>
        <v/>
      </c>
      <c r="CB325" s="511" t="str">
        <f t="shared" si="105"/>
        <v/>
      </c>
      <c r="CC325" s="517" t="str">
        <f t="shared" si="81"/>
        <v/>
      </c>
    </row>
    <row r="326" spans="1:81">
      <c r="A326" s="7"/>
      <c r="B326" s="16"/>
      <c r="C326" s="47">
        <v>245</v>
      </c>
      <c r="D326" s="64"/>
      <c r="E326" s="64"/>
      <c r="F326" s="64"/>
      <c r="G326" s="93"/>
      <c r="H326" s="93"/>
      <c r="I326" s="115"/>
      <c r="J326" s="115"/>
      <c r="K326" s="115"/>
      <c r="L326" s="115"/>
      <c r="M326" s="147"/>
      <c r="N326" s="161">
        <f t="shared" si="82"/>
        <v>0</v>
      </c>
      <c r="O326" s="167">
        <f t="shared" si="83"/>
        <v>0</v>
      </c>
      <c r="P326" s="181"/>
      <c r="Q326" s="194"/>
      <c r="R326" s="194"/>
      <c r="S326" s="194"/>
      <c r="T326" s="194"/>
      <c r="U326" s="194"/>
      <c r="V326" s="194"/>
      <c r="W326" s="194"/>
      <c r="X326" s="194"/>
      <c r="Y326" s="194"/>
      <c r="Z326" s="194"/>
      <c r="AA326" s="194"/>
      <c r="AB326" s="194"/>
      <c r="AC326" s="194"/>
      <c r="AD326" s="194"/>
      <c r="AE326" s="194"/>
      <c r="AF326" s="147"/>
      <c r="AG326" s="115"/>
      <c r="AH326" s="115"/>
      <c r="AI326" s="93"/>
      <c r="AJ326" s="93"/>
      <c r="AK326" s="307"/>
      <c r="AL326" s="325"/>
      <c r="AM326" s="325"/>
      <c r="AN326" s="147"/>
      <c r="AO326" s="350"/>
      <c r="AP326" s="359"/>
      <c r="AQ326" s="379"/>
      <c r="AR326" s="405"/>
      <c r="AS326" s="405"/>
      <c r="AT326" s="430" t="str">
        <f t="shared" si="84"/>
        <v/>
      </c>
      <c r="AU326" s="437" t="str">
        <f t="shared" si="85"/>
        <v/>
      </c>
      <c r="AV326" s="443" t="str">
        <f t="shared" si="86"/>
        <v/>
      </c>
      <c r="AW326" s="450" t="str">
        <f t="shared" si="80"/>
        <v/>
      </c>
      <c r="AX326" s="450" t="str">
        <f t="shared" si="87"/>
        <v/>
      </c>
      <c r="AY326" s="457" t="str">
        <f t="shared" si="88"/>
        <v/>
      </c>
      <c r="AZ326" s="464" t="str">
        <f t="shared" si="89"/>
        <v/>
      </c>
      <c r="BA326" s="47" t="str">
        <f t="shared" si="90"/>
        <v/>
      </c>
      <c r="BB326" s="47" t="str">
        <f t="shared" si="91"/>
        <v/>
      </c>
      <c r="BC326" s="47" t="str">
        <f t="shared" si="92"/>
        <v/>
      </c>
      <c r="BD326" s="47" t="str">
        <f t="shared" si="101"/>
        <v/>
      </c>
      <c r="BE326" s="486"/>
      <c r="BF326" s="492"/>
      <c r="BG326" s="464" t="str">
        <f t="shared" si="93"/>
        <v/>
      </c>
      <c r="BH326" s="464" t="str">
        <f t="shared" si="102"/>
        <v/>
      </c>
      <c r="BI326" s="464" t="str">
        <f t="shared" si="94"/>
        <v/>
      </c>
      <c r="BJ326" s="492"/>
      <c r="BK326" s="492"/>
      <c r="BL326" s="492"/>
      <c r="BM326" s="492"/>
      <c r="BN326" s="464" t="str">
        <f t="shared" si="95"/>
        <v/>
      </c>
      <c r="BO326" s="464" t="str">
        <f t="shared" si="96"/>
        <v/>
      </c>
      <c r="BP326" s="504" t="str">
        <f t="shared" si="103"/>
        <v/>
      </c>
      <c r="BQ326" s="510" t="str">
        <f t="shared" si="104"/>
        <v/>
      </c>
      <c r="BR326" s="510" t="str">
        <f>IF(F326="","",IF(OR(分岐管理シート!AK326&lt;1,分岐管理シート!AK326&gt;13),"error",""))</f>
        <v/>
      </c>
      <c r="BS326" s="510" t="str">
        <f>IF(F326="","",IF(VLOOKUP(AJ326,―!$AD$2:$AE$14,2,FALSE)&lt;=VLOOKUP(AK326,―!$AD$2:$AE$14,2,FALSE),"","error"))</f>
        <v/>
      </c>
      <c r="BT326" s="516"/>
      <c r="BU326" s="516"/>
      <c r="BV326" s="516"/>
      <c r="BW326" s="510" t="str">
        <f t="shared" si="97"/>
        <v/>
      </c>
      <c r="BX326" s="510" t="str">
        <f t="shared" si="98"/>
        <v/>
      </c>
      <c r="BY326" s="510" t="str">
        <f t="shared" si="99"/>
        <v/>
      </c>
      <c r="BZ326" s="516" t="str">
        <f t="shared" si="100"/>
        <v/>
      </c>
      <c r="CA326" s="510" t="str">
        <f>分岐管理シート!BB326</f>
        <v/>
      </c>
      <c r="CB326" s="511" t="str">
        <f t="shared" si="105"/>
        <v/>
      </c>
      <c r="CC326" s="517" t="str">
        <f t="shared" si="81"/>
        <v/>
      </c>
    </row>
    <row r="327" spans="1:81">
      <c r="A327" s="7"/>
      <c r="B327" s="16"/>
      <c r="C327" s="46">
        <v>246</v>
      </c>
      <c r="D327" s="64"/>
      <c r="E327" s="64"/>
      <c r="F327" s="64"/>
      <c r="G327" s="93"/>
      <c r="H327" s="93"/>
      <c r="I327" s="115"/>
      <c r="J327" s="115"/>
      <c r="K327" s="115"/>
      <c r="L327" s="115"/>
      <c r="M327" s="147"/>
      <c r="N327" s="161">
        <f t="shared" si="82"/>
        <v>0</v>
      </c>
      <c r="O327" s="167">
        <f t="shared" si="83"/>
        <v>0</v>
      </c>
      <c r="P327" s="181"/>
      <c r="Q327" s="194"/>
      <c r="R327" s="194"/>
      <c r="S327" s="194"/>
      <c r="T327" s="194"/>
      <c r="U327" s="194"/>
      <c r="V327" s="194"/>
      <c r="W327" s="194"/>
      <c r="X327" s="194"/>
      <c r="Y327" s="194"/>
      <c r="Z327" s="194"/>
      <c r="AA327" s="194"/>
      <c r="AB327" s="194"/>
      <c r="AC327" s="194"/>
      <c r="AD327" s="194"/>
      <c r="AE327" s="194"/>
      <c r="AF327" s="147"/>
      <c r="AG327" s="115"/>
      <c r="AH327" s="115"/>
      <c r="AI327" s="93"/>
      <c r="AJ327" s="93"/>
      <c r="AK327" s="307"/>
      <c r="AL327" s="325"/>
      <c r="AM327" s="325"/>
      <c r="AN327" s="147"/>
      <c r="AO327" s="350"/>
      <c r="AP327" s="359"/>
      <c r="AQ327" s="379"/>
      <c r="AR327" s="405"/>
      <c r="AS327" s="405"/>
      <c r="AT327" s="430" t="str">
        <f t="shared" si="84"/>
        <v/>
      </c>
      <c r="AU327" s="437" t="str">
        <f t="shared" si="85"/>
        <v/>
      </c>
      <c r="AV327" s="443" t="str">
        <f t="shared" si="86"/>
        <v/>
      </c>
      <c r="AW327" s="450" t="str">
        <f t="shared" si="80"/>
        <v/>
      </c>
      <c r="AX327" s="450" t="str">
        <f t="shared" si="87"/>
        <v/>
      </c>
      <c r="AY327" s="457" t="str">
        <f t="shared" si="88"/>
        <v/>
      </c>
      <c r="AZ327" s="464" t="str">
        <f t="shared" si="89"/>
        <v/>
      </c>
      <c r="BA327" s="47" t="str">
        <f t="shared" si="90"/>
        <v/>
      </c>
      <c r="BB327" s="47" t="str">
        <f t="shared" si="91"/>
        <v/>
      </c>
      <c r="BC327" s="47" t="str">
        <f t="shared" si="92"/>
        <v/>
      </c>
      <c r="BD327" s="47" t="str">
        <f t="shared" si="101"/>
        <v/>
      </c>
      <c r="BE327" s="486"/>
      <c r="BF327" s="492"/>
      <c r="BG327" s="464" t="str">
        <f t="shared" si="93"/>
        <v/>
      </c>
      <c r="BH327" s="464" t="str">
        <f t="shared" si="102"/>
        <v/>
      </c>
      <c r="BI327" s="464" t="str">
        <f t="shared" si="94"/>
        <v/>
      </c>
      <c r="BJ327" s="492"/>
      <c r="BK327" s="492"/>
      <c r="BL327" s="492"/>
      <c r="BM327" s="492"/>
      <c r="BN327" s="464" t="str">
        <f t="shared" si="95"/>
        <v/>
      </c>
      <c r="BO327" s="464" t="str">
        <f t="shared" si="96"/>
        <v/>
      </c>
      <c r="BP327" s="504" t="str">
        <f t="shared" si="103"/>
        <v/>
      </c>
      <c r="BQ327" s="510" t="str">
        <f t="shared" si="104"/>
        <v/>
      </c>
      <c r="BR327" s="510" t="str">
        <f>IF(F327="","",IF(OR(分岐管理シート!AK327&lt;1,分岐管理シート!AK327&gt;13),"error",""))</f>
        <v/>
      </c>
      <c r="BS327" s="510" t="str">
        <f>IF(F327="","",IF(VLOOKUP(AJ327,―!$AD$2:$AE$14,2,FALSE)&lt;=VLOOKUP(AK327,―!$AD$2:$AE$14,2,FALSE),"","error"))</f>
        <v/>
      </c>
      <c r="BT327" s="516"/>
      <c r="BU327" s="516"/>
      <c r="BV327" s="516"/>
      <c r="BW327" s="510" t="str">
        <f t="shared" si="97"/>
        <v/>
      </c>
      <c r="BX327" s="510" t="str">
        <f t="shared" si="98"/>
        <v/>
      </c>
      <c r="BY327" s="510" t="str">
        <f t="shared" si="99"/>
        <v/>
      </c>
      <c r="BZ327" s="516" t="str">
        <f t="shared" si="100"/>
        <v/>
      </c>
      <c r="CA327" s="510" t="str">
        <f>分岐管理シート!BB327</f>
        <v/>
      </c>
      <c r="CB327" s="511" t="str">
        <f t="shared" si="105"/>
        <v/>
      </c>
      <c r="CC327" s="517" t="str">
        <f t="shared" si="81"/>
        <v/>
      </c>
    </row>
    <row r="328" spans="1:81">
      <c r="A328" s="7"/>
      <c r="B328" s="16"/>
      <c r="C328" s="47">
        <v>247</v>
      </c>
      <c r="D328" s="64"/>
      <c r="E328" s="64"/>
      <c r="F328" s="64"/>
      <c r="G328" s="93"/>
      <c r="H328" s="93"/>
      <c r="I328" s="115"/>
      <c r="J328" s="115"/>
      <c r="K328" s="115"/>
      <c r="L328" s="115"/>
      <c r="M328" s="147"/>
      <c r="N328" s="161">
        <f t="shared" si="82"/>
        <v>0</v>
      </c>
      <c r="O328" s="167">
        <f t="shared" si="83"/>
        <v>0</v>
      </c>
      <c r="P328" s="181"/>
      <c r="Q328" s="194"/>
      <c r="R328" s="194"/>
      <c r="S328" s="194"/>
      <c r="T328" s="194"/>
      <c r="U328" s="194"/>
      <c r="V328" s="194"/>
      <c r="W328" s="194"/>
      <c r="X328" s="194"/>
      <c r="Y328" s="194"/>
      <c r="Z328" s="194"/>
      <c r="AA328" s="194"/>
      <c r="AB328" s="194"/>
      <c r="AC328" s="194"/>
      <c r="AD328" s="194"/>
      <c r="AE328" s="194"/>
      <c r="AF328" s="147"/>
      <c r="AG328" s="115"/>
      <c r="AH328" s="115"/>
      <c r="AI328" s="93"/>
      <c r="AJ328" s="93"/>
      <c r="AK328" s="307"/>
      <c r="AL328" s="325"/>
      <c r="AM328" s="325"/>
      <c r="AN328" s="147"/>
      <c r="AO328" s="350"/>
      <c r="AP328" s="359"/>
      <c r="AQ328" s="379"/>
      <c r="AR328" s="405"/>
      <c r="AS328" s="405"/>
      <c r="AT328" s="430" t="str">
        <f t="shared" si="84"/>
        <v/>
      </c>
      <c r="AU328" s="437" t="str">
        <f t="shared" si="85"/>
        <v/>
      </c>
      <c r="AV328" s="443" t="str">
        <f t="shared" si="86"/>
        <v/>
      </c>
      <c r="AW328" s="450" t="str">
        <f t="shared" si="80"/>
        <v/>
      </c>
      <c r="AX328" s="450" t="str">
        <f t="shared" si="87"/>
        <v/>
      </c>
      <c r="AY328" s="457" t="str">
        <f t="shared" si="88"/>
        <v/>
      </c>
      <c r="AZ328" s="464" t="str">
        <f t="shared" si="89"/>
        <v/>
      </c>
      <c r="BA328" s="47" t="str">
        <f t="shared" si="90"/>
        <v/>
      </c>
      <c r="BB328" s="47" t="str">
        <f t="shared" si="91"/>
        <v/>
      </c>
      <c r="BC328" s="47" t="str">
        <f t="shared" si="92"/>
        <v/>
      </c>
      <c r="BD328" s="47" t="str">
        <f t="shared" si="101"/>
        <v/>
      </c>
      <c r="BE328" s="486"/>
      <c r="BF328" s="492"/>
      <c r="BG328" s="464" t="str">
        <f t="shared" si="93"/>
        <v/>
      </c>
      <c r="BH328" s="464" t="str">
        <f t="shared" si="102"/>
        <v/>
      </c>
      <c r="BI328" s="464" t="str">
        <f t="shared" si="94"/>
        <v/>
      </c>
      <c r="BJ328" s="492"/>
      <c r="BK328" s="492"/>
      <c r="BL328" s="492"/>
      <c r="BM328" s="492"/>
      <c r="BN328" s="464" t="str">
        <f t="shared" si="95"/>
        <v/>
      </c>
      <c r="BO328" s="464" t="str">
        <f t="shared" si="96"/>
        <v/>
      </c>
      <c r="BP328" s="504" t="str">
        <f t="shared" si="103"/>
        <v/>
      </c>
      <c r="BQ328" s="510" t="str">
        <f t="shared" si="104"/>
        <v/>
      </c>
      <c r="BR328" s="510" t="str">
        <f>IF(F328="","",IF(OR(分岐管理シート!AK328&lt;1,分岐管理シート!AK328&gt;13),"error",""))</f>
        <v/>
      </c>
      <c r="BS328" s="510" t="str">
        <f>IF(F328="","",IF(VLOOKUP(AJ328,―!$AD$2:$AE$14,2,FALSE)&lt;=VLOOKUP(AK328,―!$AD$2:$AE$14,2,FALSE),"","error"))</f>
        <v/>
      </c>
      <c r="BT328" s="516"/>
      <c r="BU328" s="516"/>
      <c r="BV328" s="516"/>
      <c r="BW328" s="510" t="str">
        <f t="shared" si="97"/>
        <v/>
      </c>
      <c r="BX328" s="510" t="str">
        <f t="shared" si="98"/>
        <v/>
      </c>
      <c r="BY328" s="510" t="str">
        <f t="shared" si="99"/>
        <v/>
      </c>
      <c r="BZ328" s="516" t="str">
        <f t="shared" si="100"/>
        <v/>
      </c>
      <c r="CA328" s="510" t="str">
        <f>分岐管理シート!BB328</f>
        <v/>
      </c>
      <c r="CB328" s="511" t="str">
        <f t="shared" si="105"/>
        <v/>
      </c>
      <c r="CC328" s="517" t="str">
        <f t="shared" si="81"/>
        <v/>
      </c>
    </row>
    <row r="329" spans="1:81">
      <c r="A329" s="7"/>
      <c r="B329" s="16"/>
      <c r="C329" s="47">
        <v>248</v>
      </c>
      <c r="D329" s="64"/>
      <c r="E329" s="64"/>
      <c r="F329" s="64"/>
      <c r="G329" s="93"/>
      <c r="H329" s="93"/>
      <c r="I329" s="115"/>
      <c r="J329" s="115"/>
      <c r="K329" s="115"/>
      <c r="L329" s="115"/>
      <c r="M329" s="147"/>
      <c r="N329" s="161">
        <f t="shared" si="82"/>
        <v>0</v>
      </c>
      <c r="O329" s="167">
        <f t="shared" si="83"/>
        <v>0</v>
      </c>
      <c r="P329" s="181"/>
      <c r="Q329" s="194"/>
      <c r="R329" s="194"/>
      <c r="S329" s="194"/>
      <c r="T329" s="194"/>
      <c r="U329" s="194"/>
      <c r="V329" s="194"/>
      <c r="W329" s="194"/>
      <c r="X329" s="194"/>
      <c r="Y329" s="194"/>
      <c r="Z329" s="194"/>
      <c r="AA329" s="194"/>
      <c r="AB329" s="194"/>
      <c r="AC329" s="194"/>
      <c r="AD329" s="194"/>
      <c r="AE329" s="194"/>
      <c r="AF329" s="147"/>
      <c r="AG329" s="115"/>
      <c r="AH329" s="115"/>
      <c r="AI329" s="93"/>
      <c r="AJ329" s="93"/>
      <c r="AK329" s="307"/>
      <c r="AL329" s="325"/>
      <c r="AM329" s="325"/>
      <c r="AN329" s="147"/>
      <c r="AO329" s="350"/>
      <c r="AP329" s="359"/>
      <c r="AQ329" s="379"/>
      <c r="AR329" s="405"/>
      <c r="AS329" s="405"/>
      <c r="AT329" s="430" t="str">
        <f t="shared" si="84"/>
        <v/>
      </c>
      <c r="AU329" s="437" t="str">
        <f t="shared" si="85"/>
        <v/>
      </c>
      <c r="AV329" s="443" t="str">
        <f t="shared" si="86"/>
        <v/>
      </c>
      <c r="AW329" s="450" t="str">
        <f t="shared" ref="AW329:AW392" si="106">IF(F329="","",IF(H329="","error",""))</f>
        <v/>
      </c>
      <c r="AX329" s="450" t="str">
        <f t="shared" si="87"/>
        <v/>
      </c>
      <c r="AY329" s="457" t="str">
        <f t="shared" si="88"/>
        <v/>
      </c>
      <c r="AZ329" s="464" t="str">
        <f t="shared" si="89"/>
        <v/>
      </c>
      <c r="BA329" s="47" t="str">
        <f t="shared" si="90"/>
        <v/>
      </c>
      <c r="BB329" s="47" t="str">
        <f t="shared" si="91"/>
        <v/>
      </c>
      <c r="BC329" s="47" t="str">
        <f t="shared" si="92"/>
        <v/>
      </c>
      <c r="BD329" s="47" t="str">
        <f t="shared" si="101"/>
        <v/>
      </c>
      <c r="BE329" s="486"/>
      <c r="BF329" s="492"/>
      <c r="BG329" s="464" t="str">
        <f t="shared" si="93"/>
        <v/>
      </c>
      <c r="BH329" s="464" t="str">
        <f t="shared" si="102"/>
        <v/>
      </c>
      <c r="BI329" s="464" t="str">
        <f t="shared" si="94"/>
        <v/>
      </c>
      <c r="BJ329" s="492"/>
      <c r="BK329" s="492"/>
      <c r="BL329" s="492"/>
      <c r="BM329" s="492"/>
      <c r="BN329" s="464" t="str">
        <f t="shared" si="95"/>
        <v/>
      </c>
      <c r="BO329" s="464" t="str">
        <f t="shared" si="96"/>
        <v/>
      </c>
      <c r="BP329" s="504" t="str">
        <f t="shared" si="103"/>
        <v/>
      </c>
      <c r="BQ329" s="510" t="str">
        <f t="shared" si="104"/>
        <v/>
      </c>
      <c r="BR329" s="510" t="str">
        <f>IF(F329="","",IF(OR(分岐管理シート!AK329&lt;1,分岐管理シート!AK329&gt;13),"error",""))</f>
        <v/>
      </c>
      <c r="BS329" s="510" t="str">
        <f>IF(F329="","",IF(VLOOKUP(AJ329,―!$AD$2:$AE$14,2,FALSE)&lt;=VLOOKUP(AK329,―!$AD$2:$AE$14,2,FALSE),"","error"))</f>
        <v/>
      </c>
      <c r="BT329" s="516"/>
      <c r="BU329" s="516"/>
      <c r="BV329" s="516"/>
      <c r="BW329" s="510" t="str">
        <f t="shared" si="97"/>
        <v/>
      </c>
      <c r="BX329" s="510" t="str">
        <f t="shared" si="98"/>
        <v/>
      </c>
      <c r="BY329" s="510" t="str">
        <f t="shared" si="99"/>
        <v/>
      </c>
      <c r="BZ329" s="516" t="str">
        <f t="shared" si="100"/>
        <v/>
      </c>
      <c r="CA329" s="510" t="str">
        <f>分岐管理シート!BB329</f>
        <v/>
      </c>
      <c r="CB329" s="511" t="str">
        <f t="shared" si="105"/>
        <v/>
      </c>
      <c r="CC329" s="517" t="str">
        <f t="shared" ref="CC329:CC392" si="107">IF(AO329&lt;&gt;"",IF(AND(AI329&lt;&gt;"○",AK329="R6.4以降"),"","error"),"")</f>
        <v/>
      </c>
    </row>
    <row r="330" spans="1:81">
      <c r="A330" s="7"/>
      <c r="B330" s="16"/>
      <c r="C330" s="46">
        <v>249</v>
      </c>
      <c r="D330" s="64"/>
      <c r="E330" s="64"/>
      <c r="F330" s="64"/>
      <c r="G330" s="93"/>
      <c r="H330" s="93"/>
      <c r="I330" s="115"/>
      <c r="J330" s="115"/>
      <c r="K330" s="115"/>
      <c r="L330" s="115"/>
      <c r="M330" s="147"/>
      <c r="N330" s="161">
        <f t="shared" si="82"/>
        <v>0</v>
      </c>
      <c r="O330" s="167">
        <f t="shared" si="83"/>
        <v>0</v>
      </c>
      <c r="P330" s="181"/>
      <c r="Q330" s="194"/>
      <c r="R330" s="194"/>
      <c r="S330" s="194"/>
      <c r="T330" s="194"/>
      <c r="U330" s="194"/>
      <c r="V330" s="194"/>
      <c r="W330" s="194"/>
      <c r="X330" s="194"/>
      <c r="Y330" s="194"/>
      <c r="Z330" s="194"/>
      <c r="AA330" s="194"/>
      <c r="AB330" s="194"/>
      <c r="AC330" s="194"/>
      <c r="AD330" s="194"/>
      <c r="AE330" s="194"/>
      <c r="AF330" s="147"/>
      <c r="AG330" s="115"/>
      <c r="AH330" s="115"/>
      <c r="AI330" s="93"/>
      <c r="AJ330" s="93"/>
      <c r="AK330" s="307"/>
      <c r="AL330" s="325"/>
      <c r="AM330" s="325"/>
      <c r="AN330" s="147"/>
      <c r="AO330" s="350"/>
      <c r="AP330" s="359"/>
      <c r="AQ330" s="379"/>
      <c r="AR330" s="405"/>
      <c r="AS330" s="405"/>
      <c r="AT330" s="430" t="str">
        <f t="shared" si="84"/>
        <v/>
      </c>
      <c r="AU330" s="437" t="str">
        <f t="shared" si="85"/>
        <v/>
      </c>
      <c r="AV330" s="443" t="str">
        <f t="shared" si="86"/>
        <v/>
      </c>
      <c r="AW330" s="450" t="str">
        <f t="shared" si="106"/>
        <v/>
      </c>
      <c r="AX330" s="450" t="str">
        <f t="shared" si="87"/>
        <v/>
      </c>
      <c r="AY330" s="457" t="str">
        <f t="shared" si="88"/>
        <v/>
      </c>
      <c r="AZ330" s="464" t="str">
        <f t="shared" si="89"/>
        <v/>
      </c>
      <c r="BA330" s="47" t="str">
        <f t="shared" si="90"/>
        <v/>
      </c>
      <c r="BB330" s="47" t="str">
        <f t="shared" si="91"/>
        <v/>
      </c>
      <c r="BC330" s="47" t="str">
        <f t="shared" si="92"/>
        <v/>
      </c>
      <c r="BD330" s="47" t="str">
        <f t="shared" si="101"/>
        <v/>
      </c>
      <c r="BE330" s="486"/>
      <c r="BF330" s="492"/>
      <c r="BG330" s="464" t="str">
        <f t="shared" si="93"/>
        <v/>
      </c>
      <c r="BH330" s="464" t="str">
        <f t="shared" si="102"/>
        <v/>
      </c>
      <c r="BI330" s="464" t="str">
        <f t="shared" si="94"/>
        <v/>
      </c>
      <c r="BJ330" s="492"/>
      <c r="BK330" s="492"/>
      <c r="BL330" s="492"/>
      <c r="BM330" s="492"/>
      <c r="BN330" s="464" t="str">
        <f t="shared" si="95"/>
        <v/>
      </c>
      <c r="BO330" s="464" t="str">
        <f t="shared" si="96"/>
        <v/>
      </c>
      <c r="BP330" s="504" t="str">
        <f t="shared" si="103"/>
        <v/>
      </c>
      <c r="BQ330" s="510" t="str">
        <f t="shared" si="104"/>
        <v/>
      </c>
      <c r="BR330" s="510" t="str">
        <f>IF(F330="","",IF(OR(分岐管理シート!AK330&lt;1,分岐管理シート!AK330&gt;13),"error",""))</f>
        <v/>
      </c>
      <c r="BS330" s="510" t="str">
        <f>IF(F330="","",IF(VLOOKUP(AJ330,―!$AD$2:$AE$14,2,FALSE)&lt;=VLOOKUP(AK330,―!$AD$2:$AE$14,2,FALSE),"","error"))</f>
        <v/>
      </c>
      <c r="BT330" s="516"/>
      <c r="BU330" s="516"/>
      <c r="BV330" s="516"/>
      <c r="BW330" s="510" t="str">
        <f t="shared" si="97"/>
        <v/>
      </c>
      <c r="BX330" s="510" t="str">
        <f t="shared" si="98"/>
        <v/>
      </c>
      <c r="BY330" s="510" t="str">
        <f t="shared" si="99"/>
        <v/>
      </c>
      <c r="BZ330" s="516" t="str">
        <f t="shared" si="100"/>
        <v/>
      </c>
      <c r="CA330" s="510" t="str">
        <f>分岐管理シート!BB330</f>
        <v/>
      </c>
      <c r="CB330" s="511" t="str">
        <f t="shared" si="105"/>
        <v/>
      </c>
      <c r="CC330" s="517" t="str">
        <f t="shared" si="107"/>
        <v/>
      </c>
    </row>
    <row r="331" spans="1:81">
      <c r="A331" s="7"/>
      <c r="B331" s="16"/>
      <c r="C331" s="47">
        <v>250</v>
      </c>
      <c r="D331" s="64"/>
      <c r="E331" s="64"/>
      <c r="F331" s="64"/>
      <c r="G331" s="93"/>
      <c r="H331" s="93"/>
      <c r="I331" s="115"/>
      <c r="J331" s="115"/>
      <c r="K331" s="115"/>
      <c r="L331" s="115"/>
      <c r="M331" s="147"/>
      <c r="N331" s="161">
        <f t="shared" si="82"/>
        <v>0</v>
      </c>
      <c r="O331" s="167">
        <f t="shared" si="83"/>
        <v>0</v>
      </c>
      <c r="P331" s="181"/>
      <c r="Q331" s="194"/>
      <c r="R331" s="194"/>
      <c r="S331" s="194"/>
      <c r="T331" s="194"/>
      <c r="U331" s="194"/>
      <c r="V331" s="194"/>
      <c r="W331" s="194"/>
      <c r="X331" s="194"/>
      <c r="Y331" s="194"/>
      <c r="Z331" s="194"/>
      <c r="AA331" s="194"/>
      <c r="AB331" s="194"/>
      <c r="AC331" s="194"/>
      <c r="AD331" s="194"/>
      <c r="AE331" s="194"/>
      <c r="AF331" s="147"/>
      <c r="AG331" s="115"/>
      <c r="AH331" s="115"/>
      <c r="AI331" s="93"/>
      <c r="AJ331" s="93"/>
      <c r="AK331" s="307"/>
      <c r="AL331" s="325"/>
      <c r="AM331" s="325"/>
      <c r="AN331" s="147"/>
      <c r="AO331" s="350"/>
      <c r="AP331" s="359"/>
      <c r="AQ331" s="379"/>
      <c r="AR331" s="405"/>
      <c r="AS331" s="405"/>
      <c r="AT331" s="430" t="str">
        <f t="shared" si="84"/>
        <v/>
      </c>
      <c r="AU331" s="437" t="str">
        <f t="shared" si="85"/>
        <v/>
      </c>
      <c r="AV331" s="443" t="str">
        <f t="shared" si="86"/>
        <v/>
      </c>
      <c r="AW331" s="450" t="str">
        <f t="shared" si="106"/>
        <v/>
      </c>
      <c r="AX331" s="450" t="str">
        <f t="shared" si="87"/>
        <v/>
      </c>
      <c r="AY331" s="457" t="str">
        <f t="shared" si="88"/>
        <v/>
      </c>
      <c r="AZ331" s="464" t="str">
        <f t="shared" si="89"/>
        <v/>
      </c>
      <c r="BA331" s="47" t="str">
        <f t="shared" si="90"/>
        <v/>
      </c>
      <c r="BB331" s="47" t="str">
        <f t="shared" si="91"/>
        <v/>
      </c>
      <c r="BC331" s="47" t="str">
        <f t="shared" si="92"/>
        <v/>
      </c>
      <c r="BD331" s="47" t="str">
        <f t="shared" si="101"/>
        <v/>
      </c>
      <c r="BE331" s="486"/>
      <c r="BF331" s="492"/>
      <c r="BG331" s="464" t="str">
        <f t="shared" si="93"/>
        <v/>
      </c>
      <c r="BH331" s="464" t="str">
        <f t="shared" si="102"/>
        <v/>
      </c>
      <c r="BI331" s="464" t="str">
        <f t="shared" si="94"/>
        <v/>
      </c>
      <c r="BJ331" s="492"/>
      <c r="BK331" s="492"/>
      <c r="BL331" s="492"/>
      <c r="BM331" s="492"/>
      <c r="BN331" s="464" t="str">
        <f t="shared" si="95"/>
        <v/>
      </c>
      <c r="BO331" s="464" t="str">
        <f t="shared" si="96"/>
        <v/>
      </c>
      <c r="BP331" s="504" t="str">
        <f t="shared" si="103"/>
        <v/>
      </c>
      <c r="BQ331" s="510" t="str">
        <f t="shared" si="104"/>
        <v/>
      </c>
      <c r="BR331" s="510" t="str">
        <f>IF(F331="","",IF(OR(分岐管理シート!AK331&lt;1,分岐管理シート!AK331&gt;13),"error",""))</f>
        <v/>
      </c>
      <c r="BS331" s="510" t="str">
        <f>IF(F331="","",IF(VLOOKUP(AJ331,―!$AD$2:$AE$14,2,FALSE)&lt;=VLOOKUP(AK331,―!$AD$2:$AE$14,2,FALSE),"","error"))</f>
        <v/>
      </c>
      <c r="BT331" s="516"/>
      <c r="BU331" s="516"/>
      <c r="BV331" s="516"/>
      <c r="BW331" s="510" t="str">
        <f t="shared" si="97"/>
        <v/>
      </c>
      <c r="BX331" s="510" t="str">
        <f t="shared" si="98"/>
        <v/>
      </c>
      <c r="BY331" s="510" t="str">
        <f t="shared" si="99"/>
        <v/>
      </c>
      <c r="BZ331" s="516" t="str">
        <f t="shared" si="100"/>
        <v/>
      </c>
      <c r="CA331" s="510" t="str">
        <f>分岐管理シート!BB331</f>
        <v/>
      </c>
      <c r="CB331" s="511" t="str">
        <f t="shared" si="105"/>
        <v/>
      </c>
      <c r="CC331" s="517" t="str">
        <f t="shared" si="107"/>
        <v/>
      </c>
    </row>
    <row r="332" spans="1:81">
      <c r="A332" s="7"/>
      <c r="B332" s="16"/>
      <c r="C332" s="47">
        <v>251</v>
      </c>
      <c r="D332" s="64"/>
      <c r="E332" s="64"/>
      <c r="F332" s="64"/>
      <c r="G332" s="93"/>
      <c r="H332" s="93"/>
      <c r="I332" s="115"/>
      <c r="J332" s="115"/>
      <c r="K332" s="115"/>
      <c r="L332" s="115"/>
      <c r="M332" s="147"/>
      <c r="N332" s="161">
        <f t="shared" si="82"/>
        <v>0</v>
      </c>
      <c r="O332" s="167">
        <f t="shared" si="83"/>
        <v>0</v>
      </c>
      <c r="P332" s="181"/>
      <c r="Q332" s="194"/>
      <c r="R332" s="194"/>
      <c r="S332" s="194"/>
      <c r="T332" s="194"/>
      <c r="U332" s="194"/>
      <c r="V332" s="194"/>
      <c r="W332" s="194"/>
      <c r="X332" s="194"/>
      <c r="Y332" s="194"/>
      <c r="Z332" s="194"/>
      <c r="AA332" s="194"/>
      <c r="AB332" s="194"/>
      <c r="AC332" s="194"/>
      <c r="AD332" s="194"/>
      <c r="AE332" s="194"/>
      <c r="AF332" s="147"/>
      <c r="AG332" s="115"/>
      <c r="AH332" s="115"/>
      <c r="AI332" s="93"/>
      <c r="AJ332" s="93"/>
      <c r="AK332" s="307"/>
      <c r="AL332" s="325"/>
      <c r="AM332" s="325"/>
      <c r="AN332" s="147"/>
      <c r="AO332" s="350"/>
      <c r="AP332" s="359"/>
      <c r="AQ332" s="379"/>
      <c r="AR332" s="405"/>
      <c r="AS332" s="405"/>
      <c r="AT332" s="430" t="str">
        <f t="shared" si="84"/>
        <v/>
      </c>
      <c r="AU332" s="437" t="str">
        <f t="shared" si="85"/>
        <v/>
      </c>
      <c r="AV332" s="443" t="str">
        <f t="shared" si="86"/>
        <v/>
      </c>
      <c r="AW332" s="450" t="str">
        <f t="shared" si="106"/>
        <v/>
      </c>
      <c r="AX332" s="450" t="str">
        <f t="shared" si="87"/>
        <v/>
      </c>
      <c r="AY332" s="457" t="str">
        <f t="shared" si="88"/>
        <v/>
      </c>
      <c r="AZ332" s="464" t="str">
        <f t="shared" si="89"/>
        <v/>
      </c>
      <c r="BA332" s="47" t="str">
        <f t="shared" si="90"/>
        <v/>
      </c>
      <c r="BB332" s="47" t="str">
        <f t="shared" si="91"/>
        <v/>
      </c>
      <c r="BC332" s="47" t="str">
        <f t="shared" si="92"/>
        <v/>
      </c>
      <c r="BD332" s="47" t="str">
        <f t="shared" si="101"/>
        <v/>
      </c>
      <c r="BE332" s="486"/>
      <c r="BF332" s="492"/>
      <c r="BG332" s="464" t="str">
        <f t="shared" si="93"/>
        <v/>
      </c>
      <c r="BH332" s="464" t="str">
        <f t="shared" si="102"/>
        <v/>
      </c>
      <c r="BI332" s="464" t="str">
        <f t="shared" si="94"/>
        <v/>
      </c>
      <c r="BJ332" s="492"/>
      <c r="BK332" s="492"/>
      <c r="BL332" s="492"/>
      <c r="BM332" s="492"/>
      <c r="BN332" s="464" t="str">
        <f t="shared" si="95"/>
        <v/>
      </c>
      <c r="BO332" s="464" t="str">
        <f t="shared" si="96"/>
        <v/>
      </c>
      <c r="BP332" s="504" t="str">
        <f t="shared" si="103"/>
        <v/>
      </c>
      <c r="BQ332" s="510" t="str">
        <f t="shared" si="104"/>
        <v/>
      </c>
      <c r="BR332" s="510" t="str">
        <f>IF(F332="","",IF(OR(分岐管理シート!AK332&lt;1,分岐管理シート!AK332&gt;13),"error",""))</f>
        <v/>
      </c>
      <c r="BS332" s="510" t="str">
        <f>IF(F332="","",IF(VLOOKUP(AJ332,―!$AD$2:$AE$14,2,FALSE)&lt;=VLOOKUP(AK332,―!$AD$2:$AE$14,2,FALSE),"","error"))</f>
        <v/>
      </c>
      <c r="BT332" s="516"/>
      <c r="BU332" s="516"/>
      <c r="BV332" s="516"/>
      <c r="BW332" s="510" t="str">
        <f t="shared" si="97"/>
        <v/>
      </c>
      <c r="BX332" s="510" t="str">
        <f t="shared" si="98"/>
        <v/>
      </c>
      <c r="BY332" s="510" t="str">
        <f t="shared" si="99"/>
        <v/>
      </c>
      <c r="BZ332" s="516" t="str">
        <f t="shared" si="100"/>
        <v/>
      </c>
      <c r="CA332" s="510" t="str">
        <f>分岐管理シート!BB332</f>
        <v/>
      </c>
      <c r="CB332" s="511" t="str">
        <f t="shared" si="105"/>
        <v/>
      </c>
      <c r="CC332" s="517" t="str">
        <f t="shared" si="107"/>
        <v/>
      </c>
    </row>
    <row r="333" spans="1:81">
      <c r="A333" s="7"/>
      <c r="B333" s="16"/>
      <c r="C333" s="46">
        <v>252</v>
      </c>
      <c r="D333" s="64"/>
      <c r="E333" s="64"/>
      <c r="F333" s="64"/>
      <c r="G333" s="93"/>
      <c r="H333" s="93"/>
      <c r="I333" s="115"/>
      <c r="J333" s="115"/>
      <c r="K333" s="115"/>
      <c r="L333" s="115"/>
      <c r="M333" s="147"/>
      <c r="N333" s="161">
        <f t="shared" si="82"/>
        <v>0</v>
      </c>
      <c r="O333" s="167">
        <f t="shared" si="83"/>
        <v>0</v>
      </c>
      <c r="P333" s="181"/>
      <c r="Q333" s="194"/>
      <c r="R333" s="194"/>
      <c r="S333" s="194"/>
      <c r="T333" s="194"/>
      <c r="U333" s="194"/>
      <c r="V333" s="194"/>
      <c r="W333" s="194"/>
      <c r="X333" s="194"/>
      <c r="Y333" s="194"/>
      <c r="Z333" s="194"/>
      <c r="AA333" s="194"/>
      <c r="AB333" s="194"/>
      <c r="AC333" s="194"/>
      <c r="AD333" s="194"/>
      <c r="AE333" s="194"/>
      <c r="AF333" s="147"/>
      <c r="AG333" s="115"/>
      <c r="AH333" s="115"/>
      <c r="AI333" s="93"/>
      <c r="AJ333" s="93"/>
      <c r="AK333" s="307"/>
      <c r="AL333" s="325"/>
      <c r="AM333" s="325"/>
      <c r="AN333" s="147"/>
      <c r="AO333" s="350"/>
      <c r="AP333" s="359"/>
      <c r="AQ333" s="379"/>
      <c r="AR333" s="405"/>
      <c r="AS333" s="405"/>
      <c r="AT333" s="430" t="str">
        <f t="shared" si="84"/>
        <v/>
      </c>
      <c r="AU333" s="437" t="str">
        <f t="shared" si="85"/>
        <v/>
      </c>
      <c r="AV333" s="443" t="str">
        <f t="shared" si="86"/>
        <v/>
      </c>
      <c r="AW333" s="450" t="str">
        <f t="shared" si="106"/>
        <v/>
      </c>
      <c r="AX333" s="450" t="str">
        <f t="shared" si="87"/>
        <v/>
      </c>
      <c r="AY333" s="457" t="str">
        <f t="shared" si="88"/>
        <v/>
      </c>
      <c r="AZ333" s="464" t="str">
        <f t="shared" si="89"/>
        <v/>
      </c>
      <c r="BA333" s="47" t="str">
        <f t="shared" si="90"/>
        <v/>
      </c>
      <c r="BB333" s="47" t="str">
        <f t="shared" si="91"/>
        <v/>
      </c>
      <c r="BC333" s="47" t="str">
        <f t="shared" si="92"/>
        <v/>
      </c>
      <c r="BD333" s="47" t="str">
        <f t="shared" si="101"/>
        <v/>
      </c>
      <c r="BE333" s="486"/>
      <c r="BF333" s="492"/>
      <c r="BG333" s="464" t="str">
        <f t="shared" si="93"/>
        <v/>
      </c>
      <c r="BH333" s="464" t="str">
        <f t="shared" si="102"/>
        <v/>
      </c>
      <c r="BI333" s="464" t="str">
        <f t="shared" si="94"/>
        <v/>
      </c>
      <c r="BJ333" s="492"/>
      <c r="BK333" s="492"/>
      <c r="BL333" s="492"/>
      <c r="BM333" s="492"/>
      <c r="BN333" s="464" t="str">
        <f t="shared" si="95"/>
        <v/>
      </c>
      <c r="BO333" s="464" t="str">
        <f t="shared" si="96"/>
        <v/>
      </c>
      <c r="BP333" s="504" t="str">
        <f t="shared" si="103"/>
        <v/>
      </c>
      <c r="BQ333" s="510" t="str">
        <f t="shared" si="104"/>
        <v/>
      </c>
      <c r="BR333" s="510" t="str">
        <f>IF(F333="","",IF(OR(分岐管理シート!AK333&lt;1,分岐管理シート!AK333&gt;13),"error",""))</f>
        <v/>
      </c>
      <c r="BS333" s="510" t="str">
        <f>IF(F333="","",IF(VLOOKUP(AJ333,―!$AD$2:$AE$14,2,FALSE)&lt;=VLOOKUP(AK333,―!$AD$2:$AE$14,2,FALSE),"","error"))</f>
        <v/>
      </c>
      <c r="BT333" s="516"/>
      <c r="BU333" s="516"/>
      <c r="BV333" s="516"/>
      <c r="BW333" s="510" t="str">
        <f t="shared" si="97"/>
        <v/>
      </c>
      <c r="BX333" s="510" t="str">
        <f t="shared" si="98"/>
        <v/>
      </c>
      <c r="BY333" s="510" t="str">
        <f t="shared" si="99"/>
        <v/>
      </c>
      <c r="BZ333" s="516" t="str">
        <f t="shared" si="100"/>
        <v/>
      </c>
      <c r="CA333" s="510" t="str">
        <f>分岐管理シート!BB333</f>
        <v/>
      </c>
      <c r="CB333" s="511" t="str">
        <f t="shared" si="105"/>
        <v/>
      </c>
      <c r="CC333" s="517" t="str">
        <f t="shared" si="107"/>
        <v/>
      </c>
    </row>
    <row r="334" spans="1:81">
      <c r="A334" s="7"/>
      <c r="B334" s="16"/>
      <c r="C334" s="47">
        <v>253</v>
      </c>
      <c r="D334" s="64"/>
      <c r="E334" s="64"/>
      <c r="F334" s="64"/>
      <c r="G334" s="93"/>
      <c r="H334" s="93"/>
      <c r="I334" s="115"/>
      <c r="J334" s="115"/>
      <c r="K334" s="115"/>
      <c r="L334" s="115"/>
      <c r="M334" s="147"/>
      <c r="N334" s="161">
        <f t="shared" si="82"/>
        <v>0</v>
      </c>
      <c r="O334" s="167">
        <f t="shared" si="83"/>
        <v>0</v>
      </c>
      <c r="P334" s="181"/>
      <c r="Q334" s="194"/>
      <c r="R334" s="194"/>
      <c r="S334" s="194"/>
      <c r="T334" s="194"/>
      <c r="U334" s="194"/>
      <c r="V334" s="194"/>
      <c r="W334" s="194"/>
      <c r="X334" s="194"/>
      <c r="Y334" s="194"/>
      <c r="Z334" s="194"/>
      <c r="AA334" s="194"/>
      <c r="AB334" s="194"/>
      <c r="AC334" s="194"/>
      <c r="AD334" s="194"/>
      <c r="AE334" s="194"/>
      <c r="AF334" s="147"/>
      <c r="AG334" s="115"/>
      <c r="AH334" s="115"/>
      <c r="AI334" s="93"/>
      <c r="AJ334" s="93"/>
      <c r="AK334" s="307"/>
      <c r="AL334" s="325"/>
      <c r="AM334" s="325"/>
      <c r="AN334" s="147"/>
      <c r="AO334" s="350"/>
      <c r="AP334" s="359"/>
      <c r="AQ334" s="379"/>
      <c r="AR334" s="405"/>
      <c r="AS334" s="405"/>
      <c r="AT334" s="430" t="str">
        <f t="shared" si="84"/>
        <v/>
      </c>
      <c r="AU334" s="437" t="str">
        <f t="shared" si="85"/>
        <v/>
      </c>
      <c r="AV334" s="443" t="str">
        <f t="shared" si="86"/>
        <v/>
      </c>
      <c r="AW334" s="450" t="str">
        <f t="shared" si="106"/>
        <v/>
      </c>
      <c r="AX334" s="450" t="str">
        <f t="shared" si="87"/>
        <v/>
      </c>
      <c r="AY334" s="457" t="str">
        <f t="shared" si="88"/>
        <v/>
      </c>
      <c r="AZ334" s="464" t="str">
        <f t="shared" si="89"/>
        <v/>
      </c>
      <c r="BA334" s="47" t="str">
        <f t="shared" si="90"/>
        <v/>
      </c>
      <c r="BB334" s="47" t="str">
        <f t="shared" si="91"/>
        <v/>
      </c>
      <c r="BC334" s="47" t="str">
        <f t="shared" si="92"/>
        <v/>
      </c>
      <c r="BD334" s="47" t="str">
        <f t="shared" si="101"/>
        <v/>
      </c>
      <c r="BE334" s="486"/>
      <c r="BF334" s="492"/>
      <c r="BG334" s="464" t="str">
        <f t="shared" si="93"/>
        <v/>
      </c>
      <c r="BH334" s="464" t="str">
        <f t="shared" si="102"/>
        <v/>
      </c>
      <c r="BI334" s="464" t="str">
        <f t="shared" si="94"/>
        <v/>
      </c>
      <c r="BJ334" s="492"/>
      <c r="BK334" s="492"/>
      <c r="BL334" s="492"/>
      <c r="BM334" s="492"/>
      <c r="BN334" s="464" t="str">
        <f t="shared" si="95"/>
        <v/>
      </c>
      <c r="BO334" s="464" t="str">
        <f t="shared" si="96"/>
        <v/>
      </c>
      <c r="BP334" s="504" t="str">
        <f t="shared" si="103"/>
        <v/>
      </c>
      <c r="BQ334" s="510" t="str">
        <f t="shared" si="104"/>
        <v/>
      </c>
      <c r="BR334" s="510" t="str">
        <f>IF(F334="","",IF(OR(分岐管理シート!AK334&lt;1,分岐管理シート!AK334&gt;13),"error",""))</f>
        <v/>
      </c>
      <c r="BS334" s="510" t="str">
        <f>IF(F334="","",IF(VLOOKUP(AJ334,―!$AD$2:$AE$14,2,FALSE)&lt;=VLOOKUP(AK334,―!$AD$2:$AE$14,2,FALSE),"","error"))</f>
        <v/>
      </c>
      <c r="BT334" s="516"/>
      <c r="BU334" s="516"/>
      <c r="BV334" s="516"/>
      <c r="BW334" s="510" t="str">
        <f t="shared" si="97"/>
        <v/>
      </c>
      <c r="BX334" s="510" t="str">
        <f t="shared" si="98"/>
        <v/>
      </c>
      <c r="BY334" s="510" t="str">
        <f t="shared" si="99"/>
        <v/>
      </c>
      <c r="BZ334" s="516" t="str">
        <f t="shared" si="100"/>
        <v/>
      </c>
      <c r="CA334" s="510" t="str">
        <f>分岐管理シート!BB334</f>
        <v/>
      </c>
      <c r="CB334" s="511" t="str">
        <f t="shared" si="105"/>
        <v/>
      </c>
      <c r="CC334" s="517" t="str">
        <f t="shared" si="107"/>
        <v/>
      </c>
    </row>
    <row r="335" spans="1:81">
      <c r="A335" s="7"/>
      <c r="B335" s="16"/>
      <c r="C335" s="47">
        <v>254</v>
      </c>
      <c r="D335" s="64"/>
      <c r="E335" s="64"/>
      <c r="F335" s="64"/>
      <c r="G335" s="93"/>
      <c r="H335" s="93"/>
      <c r="I335" s="115"/>
      <c r="J335" s="115"/>
      <c r="K335" s="115"/>
      <c r="L335" s="115"/>
      <c r="M335" s="147"/>
      <c r="N335" s="161">
        <f t="shared" si="82"/>
        <v>0</v>
      </c>
      <c r="O335" s="167">
        <f t="shared" si="83"/>
        <v>0</v>
      </c>
      <c r="P335" s="181"/>
      <c r="Q335" s="194"/>
      <c r="R335" s="194"/>
      <c r="S335" s="194"/>
      <c r="T335" s="194"/>
      <c r="U335" s="194"/>
      <c r="V335" s="194"/>
      <c r="W335" s="194"/>
      <c r="X335" s="194"/>
      <c r="Y335" s="194"/>
      <c r="Z335" s="194"/>
      <c r="AA335" s="194"/>
      <c r="AB335" s="194"/>
      <c r="AC335" s="194"/>
      <c r="AD335" s="194"/>
      <c r="AE335" s="194"/>
      <c r="AF335" s="147"/>
      <c r="AG335" s="115"/>
      <c r="AH335" s="115"/>
      <c r="AI335" s="93"/>
      <c r="AJ335" s="93"/>
      <c r="AK335" s="307"/>
      <c r="AL335" s="325"/>
      <c r="AM335" s="325"/>
      <c r="AN335" s="147"/>
      <c r="AO335" s="350"/>
      <c r="AP335" s="359"/>
      <c r="AQ335" s="379"/>
      <c r="AR335" s="405"/>
      <c r="AS335" s="405"/>
      <c r="AT335" s="430" t="str">
        <f t="shared" si="84"/>
        <v/>
      </c>
      <c r="AU335" s="437" t="str">
        <f t="shared" si="85"/>
        <v/>
      </c>
      <c r="AV335" s="443" t="str">
        <f t="shared" si="86"/>
        <v/>
      </c>
      <c r="AW335" s="450" t="str">
        <f t="shared" si="106"/>
        <v/>
      </c>
      <c r="AX335" s="450" t="str">
        <f t="shared" si="87"/>
        <v/>
      </c>
      <c r="AY335" s="457" t="str">
        <f t="shared" si="88"/>
        <v/>
      </c>
      <c r="AZ335" s="464" t="str">
        <f t="shared" si="89"/>
        <v/>
      </c>
      <c r="BA335" s="47" t="str">
        <f t="shared" si="90"/>
        <v/>
      </c>
      <c r="BB335" s="47" t="str">
        <f t="shared" si="91"/>
        <v/>
      </c>
      <c r="BC335" s="47" t="str">
        <f t="shared" si="92"/>
        <v/>
      </c>
      <c r="BD335" s="47" t="str">
        <f t="shared" si="101"/>
        <v/>
      </c>
      <c r="BE335" s="486"/>
      <c r="BF335" s="492"/>
      <c r="BG335" s="464" t="str">
        <f t="shared" si="93"/>
        <v/>
      </c>
      <c r="BH335" s="464" t="str">
        <f t="shared" si="102"/>
        <v/>
      </c>
      <c r="BI335" s="464" t="str">
        <f t="shared" si="94"/>
        <v/>
      </c>
      <c r="BJ335" s="492"/>
      <c r="BK335" s="492"/>
      <c r="BL335" s="492"/>
      <c r="BM335" s="492"/>
      <c r="BN335" s="464" t="str">
        <f t="shared" si="95"/>
        <v/>
      </c>
      <c r="BO335" s="464" t="str">
        <f t="shared" si="96"/>
        <v/>
      </c>
      <c r="BP335" s="504" t="str">
        <f t="shared" si="103"/>
        <v/>
      </c>
      <c r="BQ335" s="510" t="str">
        <f t="shared" si="104"/>
        <v/>
      </c>
      <c r="BR335" s="510" t="str">
        <f>IF(F335="","",IF(OR(分岐管理シート!AK335&lt;1,分岐管理シート!AK335&gt;13),"error",""))</f>
        <v/>
      </c>
      <c r="BS335" s="510" t="str">
        <f>IF(F335="","",IF(VLOOKUP(AJ335,―!$AD$2:$AE$14,2,FALSE)&lt;=VLOOKUP(AK335,―!$AD$2:$AE$14,2,FALSE),"","error"))</f>
        <v/>
      </c>
      <c r="BT335" s="516"/>
      <c r="BU335" s="516"/>
      <c r="BV335" s="516"/>
      <c r="BW335" s="510" t="str">
        <f t="shared" si="97"/>
        <v/>
      </c>
      <c r="BX335" s="510" t="str">
        <f t="shared" si="98"/>
        <v/>
      </c>
      <c r="BY335" s="510" t="str">
        <f t="shared" si="99"/>
        <v/>
      </c>
      <c r="BZ335" s="516" t="str">
        <f t="shared" si="100"/>
        <v/>
      </c>
      <c r="CA335" s="510" t="str">
        <f>分岐管理シート!BB335</f>
        <v/>
      </c>
      <c r="CB335" s="511" t="str">
        <f t="shared" si="105"/>
        <v/>
      </c>
      <c r="CC335" s="517" t="str">
        <f t="shared" si="107"/>
        <v/>
      </c>
    </row>
    <row r="336" spans="1:81">
      <c r="A336" s="7"/>
      <c r="B336" s="16"/>
      <c r="C336" s="46">
        <v>255</v>
      </c>
      <c r="D336" s="64"/>
      <c r="E336" s="64"/>
      <c r="F336" s="64"/>
      <c r="G336" s="93"/>
      <c r="H336" s="93"/>
      <c r="I336" s="115"/>
      <c r="J336" s="115"/>
      <c r="K336" s="115"/>
      <c r="L336" s="115"/>
      <c r="M336" s="147"/>
      <c r="N336" s="161">
        <f t="shared" si="82"/>
        <v>0</v>
      </c>
      <c r="O336" s="167">
        <f t="shared" si="83"/>
        <v>0</v>
      </c>
      <c r="P336" s="181"/>
      <c r="Q336" s="194"/>
      <c r="R336" s="194"/>
      <c r="S336" s="194"/>
      <c r="T336" s="194"/>
      <c r="U336" s="194"/>
      <c r="V336" s="194"/>
      <c r="W336" s="194"/>
      <c r="X336" s="194"/>
      <c r="Y336" s="194"/>
      <c r="Z336" s="194"/>
      <c r="AA336" s="194"/>
      <c r="AB336" s="194"/>
      <c r="AC336" s="194"/>
      <c r="AD336" s="194"/>
      <c r="AE336" s="194"/>
      <c r="AF336" s="147"/>
      <c r="AG336" s="115"/>
      <c r="AH336" s="115"/>
      <c r="AI336" s="93"/>
      <c r="AJ336" s="93"/>
      <c r="AK336" s="307"/>
      <c r="AL336" s="325"/>
      <c r="AM336" s="325"/>
      <c r="AN336" s="147"/>
      <c r="AO336" s="350"/>
      <c r="AP336" s="359"/>
      <c r="AQ336" s="379"/>
      <c r="AR336" s="405"/>
      <c r="AS336" s="405"/>
      <c r="AT336" s="430" t="str">
        <f t="shared" si="84"/>
        <v/>
      </c>
      <c r="AU336" s="437" t="str">
        <f t="shared" si="85"/>
        <v/>
      </c>
      <c r="AV336" s="443" t="str">
        <f t="shared" si="86"/>
        <v/>
      </c>
      <c r="AW336" s="450" t="str">
        <f t="shared" si="106"/>
        <v/>
      </c>
      <c r="AX336" s="450" t="str">
        <f t="shared" si="87"/>
        <v/>
      </c>
      <c r="AY336" s="457" t="str">
        <f t="shared" si="88"/>
        <v/>
      </c>
      <c r="AZ336" s="464" t="str">
        <f t="shared" si="89"/>
        <v/>
      </c>
      <c r="BA336" s="47" t="str">
        <f t="shared" si="90"/>
        <v/>
      </c>
      <c r="BB336" s="47" t="str">
        <f t="shared" si="91"/>
        <v/>
      </c>
      <c r="BC336" s="47" t="str">
        <f t="shared" si="92"/>
        <v/>
      </c>
      <c r="BD336" s="47" t="str">
        <f t="shared" si="101"/>
        <v/>
      </c>
      <c r="BE336" s="486"/>
      <c r="BF336" s="492"/>
      <c r="BG336" s="464" t="str">
        <f t="shared" si="93"/>
        <v/>
      </c>
      <c r="BH336" s="464" t="str">
        <f t="shared" si="102"/>
        <v/>
      </c>
      <c r="BI336" s="464" t="str">
        <f t="shared" si="94"/>
        <v/>
      </c>
      <c r="BJ336" s="492"/>
      <c r="BK336" s="492"/>
      <c r="BL336" s="492"/>
      <c r="BM336" s="492"/>
      <c r="BN336" s="464" t="str">
        <f t="shared" si="95"/>
        <v/>
      </c>
      <c r="BO336" s="464" t="str">
        <f t="shared" si="96"/>
        <v/>
      </c>
      <c r="BP336" s="504" t="str">
        <f t="shared" si="103"/>
        <v/>
      </c>
      <c r="BQ336" s="510" t="str">
        <f t="shared" si="104"/>
        <v/>
      </c>
      <c r="BR336" s="510" t="str">
        <f>IF(F336="","",IF(OR(分岐管理シート!AK336&lt;1,分岐管理シート!AK336&gt;13),"error",""))</f>
        <v/>
      </c>
      <c r="BS336" s="510" t="str">
        <f>IF(F336="","",IF(VLOOKUP(AJ336,―!$AD$2:$AE$14,2,FALSE)&lt;=VLOOKUP(AK336,―!$AD$2:$AE$14,2,FALSE),"","error"))</f>
        <v/>
      </c>
      <c r="BT336" s="516"/>
      <c r="BU336" s="516"/>
      <c r="BV336" s="516"/>
      <c r="BW336" s="510" t="str">
        <f t="shared" si="97"/>
        <v/>
      </c>
      <c r="BX336" s="510" t="str">
        <f t="shared" si="98"/>
        <v/>
      </c>
      <c r="BY336" s="510" t="str">
        <f t="shared" si="99"/>
        <v/>
      </c>
      <c r="BZ336" s="516" t="str">
        <f t="shared" si="100"/>
        <v/>
      </c>
      <c r="CA336" s="510" t="str">
        <f>分岐管理シート!BB336</f>
        <v/>
      </c>
      <c r="CB336" s="511" t="str">
        <f t="shared" si="105"/>
        <v/>
      </c>
      <c r="CC336" s="517" t="str">
        <f t="shared" si="107"/>
        <v/>
      </c>
    </row>
    <row r="337" spans="1:81">
      <c r="A337" s="7"/>
      <c r="B337" s="16"/>
      <c r="C337" s="47">
        <v>256</v>
      </c>
      <c r="D337" s="64"/>
      <c r="E337" s="64"/>
      <c r="F337" s="64"/>
      <c r="G337" s="93"/>
      <c r="H337" s="93"/>
      <c r="I337" s="115"/>
      <c r="J337" s="115"/>
      <c r="K337" s="115"/>
      <c r="L337" s="115"/>
      <c r="M337" s="147"/>
      <c r="N337" s="161">
        <f t="shared" si="82"/>
        <v>0</v>
      </c>
      <c r="O337" s="167">
        <f t="shared" si="83"/>
        <v>0</v>
      </c>
      <c r="P337" s="181"/>
      <c r="Q337" s="194"/>
      <c r="R337" s="194"/>
      <c r="S337" s="194"/>
      <c r="T337" s="194"/>
      <c r="U337" s="194"/>
      <c r="V337" s="194"/>
      <c r="W337" s="194"/>
      <c r="X337" s="194"/>
      <c r="Y337" s="194"/>
      <c r="Z337" s="194"/>
      <c r="AA337" s="194"/>
      <c r="AB337" s="194"/>
      <c r="AC337" s="194"/>
      <c r="AD337" s="194"/>
      <c r="AE337" s="194"/>
      <c r="AF337" s="147"/>
      <c r="AG337" s="115"/>
      <c r="AH337" s="115"/>
      <c r="AI337" s="93"/>
      <c r="AJ337" s="93"/>
      <c r="AK337" s="307"/>
      <c r="AL337" s="325"/>
      <c r="AM337" s="325"/>
      <c r="AN337" s="147"/>
      <c r="AO337" s="350"/>
      <c r="AP337" s="359"/>
      <c r="AQ337" s="379"/>
      <c r="AR337" s="405"/>
      <c r="AS337" s="405"/>
      <c r="AT337" s="430" t="str">
        <f t="shared" si="84"/>
        <v/>
      </c>
      <c r="AU337" s="437" t="str">
        <f t="shared" si="85"/>
        <v/>
      </c>
      <c r="AV337" s="443" t="str">
        <f t="shared" si="86"/>
        <v/>
      </c>
      <c r="AW337" s="450" t="str">
        <f t="shared" si="106"/>
        <v/>
      </c>
      <c r="AX337" s="450" t="str">
        <f t="shared" si="87"/>
        <v/>
      </c>
      <c r="AY337" s="457" t="str">
        <f t="shared" si="88"/>
        <v/>
      </c>
      <c r="AZ337" s="464" t="str">
        <f t="shared" si="89"/>
        <v/>
      </c>
      <c r="BA337" s="47" t="str">
        <f t="shared" si="90"/>
        <v/>
      </c>
      <c r="BB337" s="47" t="str">
        <f t="shared" si="91"/>
        <v/>
      </c>
      <c r="BC337" s="47" t="str">
        <f t="shared" si="92"/>
        <v/>
      </c>
      <c r="BD337" s="47" t="str">
        <f t="shared" si="101"/>
        <v/>
      </c>
      <c r="BE337" s="486"/>
      <c r="BF337" s="492"/>
      <c r="BG337" s="464" t="str">
        <f t="shared" si="93"/>
        <v/>
      </c>
      <c r="BH337" s="464" t="str">
        <f t="shared" si="102"/>
        <v/>
      </c>
      <c r="BI337" s="464" t="str">
        <f t="shared" si="94"/>
        <v/>
      </c>
      <c r="BJ337" s="492"/>
      <c r="BK337" s="492"/>
      <c r="BL337" s="492"/>
      <c r="BM337" s="492"/>
      <c r="BN337" s="464" t="str">
        <f t="shared" si="95"/>
        <v/>
      </c>
      <c r="BO337" s="464" t="str">
        <f t="shared" si="96"/>
        <v/>
      </c>
      <c r="BP337" s="504" t="str">
        <f t="shared" si="103"/>
        <v/>
      </c>
      <c r="BQ337" s="510" t="str">
        <f t="shared" si="104"/>
        <v/>
      </c>
      <c r="BR337" s="510" t="str">
        <f>IF(F337="","",IF(OR(分岐管理シート!AK337&lt;1,分岐管理シート!AK337&gt;13),"error",""))</f>
        <v/>
      </c>
      <c r="BS337" s="510" t="str">
        <f>IF(F337="","",IF(VLOOKUP(AJ337,―!$AD$2:$AE$14,2,FALSE)&lt;=VLOOKUP(AK337,―!$AD$2:$AE$14,2,FALSE),"","error"))</f>
        <v/>
      </c>
      <c r="BT337" s="516"/>
      <c r="BU337" s="516"/>
      <c r="BV337" s="516"/>
      <c r="BW337" s="510" t="str">
        <f t="shared" si="97"/>
        <v/>
      </c>
      <c r="BX337" s="510" t="str">
        <f t="shared" si="98"/>
        <v/>
      </c>
      <c r="BY337" s="510" t="str">
        <f t="shared" si="99"/>
        <v/>
      </c>
      <c r="BZ337" s="516" t="str">
        <f t="shared" si="100"/>
        <v/>
      </c>
      <c r="CA337" s="510" t="str">
        <f>分岐管理シート!BB337</f>
        <v/>
      </c>
      <c r="CB337" s="511" t="str">
        <f t="shared" si="105"/>
        <v/>
      </c>
      <c r="CC337" s="517" t="str">
        <f t="shared" si="107"/>
        <v/>
      </c>
    </row>
    <row r="338" spans="1:81">
      <c r="A338" s="7"/>
      <c r="B338" s="16"/>
      <c r="C338" s="47">
        <v>257</v>
      </c>
      <c r="D338" s="64"/>
      <c r="E338" s="64"/>
      <c r="F338" s="64"/>
      <c r="G338" s="93"/>
      <c r="H338" s="93"/>
      <c r="I338" s="115"/>
      <c r="J338" s="115"/>
      <c r="K338" s="115"/>
      <c r="L338" s="115"/>
      <c r="M338" s="147"/>
      <c r="N338" s="161">
        <f t="shared" si="82"/>
        <v>0</v>
      </c>
      <c r="O338" s="167">
        <f t="shared" si="83"/>
        <v>0</v>
      </c>
      <c r="P338" s="181"/>
      <c r="Q338" s="194"/>
      <c r="R338" s="194"/>
      <c r="S338" s="194"/>
      <c r="T338" s="194"/>
      <c r="U338" s="194"/>
      <c r="V338" s="194"/>
      <c r="W338" s="194"/>
      <c r="X338" s="194"/>
      <c r="Y338" s="194"/>
      <c r="Z338" s="194"/>
      <c r="AA338" s="194"/>
      <c r="AB338" s="194"/>
      <c r="AC338" s="194"/>
      <c r="AD338" s="194"/>
      <c r="AE338" s="194"/>
      <c r="AF338" s="147"/>
      <c r="AG338" s="115"/>
      <c r="AH338" s="115"/>
      <c r="AI338" s="93"/>
      <c r="AJ338" s="93"/>
      <c r="AK338" s="307"/>
      <c r="AL338" s="325"/>
      <c r="AM338" s="325"/>
      <c r="AN338" s="147"/>
      <c r="AO338" s="350"/>
      <c r="AP338" s="359"/>
      <c r="AQ338" s="379"/>
      <c r="AR338" s="405"/>
      <c r="AS338" s="405"/>
      <c r="AT338" s="430" t="str">
        <f t="shared" si="84"/>
        <v/>
      </c>
      <c r="AU338" s="437" t="str">
        <f t="shared" si="85"/>
        <v/>
      </c>
      <c r="AV338" s="443" t="str">
        <f t="shared" si="86"/>
        <v/>
      </c>
      <c r="AW338" s="450" t="str">
        <f t="shared" si="106"/>
        <v/>
      </c>
      <c r="AX338" s="450" t="str">
        <f t="shared" si="87"/>
        <v/>
      </c>
      <c r="AY338" s="457" t="str">
        <f t="shared" si="88"/>
        <v/>
      </c>
      <c r="AZ338" s="464" t="str">
        <f t="shared" si="89"/>
        <v/>
      </c>
      <c r="BA338" s="47" t="str">
        <f t="shared" si="90"/>
        <v/>
      </c>
      <c r="BB338" s="47" t="str">
        <f t="shared" si="91"/>
        <v/>
      </c>
      <c r="BC338" s="47" t="str">
        <f t="shared" si="92"/>
        <v/>
      </c>
      <c r="BD338" s="47" t="str">
        <f t="shared" si="101"/>
        <v/>
      </c>
      <c r="BE338" s="486"/>
      <c r="BF338" s="492"/>
      <c r="BG338" s="464" t="str">
        <f t="shared" si="93"/>
        <v/>
      </c>
      <c r="BH338" s="464" t="str">
        <f t="shared" si="102"/>
        <v/>
      </c>
      <c r="BI338" s="464" t="str">
        <f t="shared" si="94"/>
        <v/>
      </c>
      <c r="BJ338" s="492"/>
      <c r="BK338" s="492"/>
      <c r="BL338" s="492"/>
      <c r="BM338" s="492"/>
      <c r="BN338" s="464" t="str">
        <f t="shared" si="95"/>
        <v/>
      </c>
      <c r="BO338" s="464" t="str">
        <f t="shared" si="96"/>
        <v/>
      </c>
      <c r="BP338" s="504" t="str">
        <f t="shared" si="103"/>
        <v/>
      </c>
      <c r="BQ338" s="510" t="str">
        <f t="shared" si="104"/>
        <v/>
      </c>
      <c r="BR338" s="510" t="str">
        <f>IF(F338="","",IF(OR(分岐管理シート!AK338&lt;1,分岐管理シート!AK338&gt;13),"error",""))</f>
        <v/>
      </c>
      <c r="BS338" s="510" t="str">
        <f>IF(F338="","",IF(VLOOKUP(AJ338,―!$AD$2:$AE$14,2,FALSE)&lt;=VLOOKUP(AK338,―!$AD$2:$AE$14,2,FALSE),"","error"))</f>
        <v/>
      </c>
      <c r="BT338" s="516"/>
      <c r="BU338" s="516"/>
      <c r="BV338" s="516"/>
      <c r="BW338" s="510" t="str">
        <f t="shared" si="97"/>
        <v/>
      </c>
      <c r="BX338" s="510" t="str">
        <f t="shared" si="98"/>
        <v/>
      </c>
      <c r="BY338" s="510" t="str">
        <f t="shared" si="99"/>
        <v/>
      </c>
      <c r="BZ338" s="516" t="str">
        <f t="shared" si="100"/>
        <v/>
      </c>
      <c r="CA338" s="510" t="str">
        <f>分岐管理シート!BB338</f>
        <v/>
      </c>
      <c r="CB338" s="511" t="str">
        <f t="shared" si="105"/>
        <v/>
      </c>
      <c r="CC338" s="517" t="str">
        <f t="shared" si="107"/>
        <v/>
      </c>
    </row>
    <row r="339" spans="1:81">
      <c r="A339" s="7"/>
      <c r="B339" s="16"/>
      <c r="C339" s="46">
        <v>258</v>
      </c>
      <c r="D339" s="64"/>
      <c r="E339" s="64"/>
      <c r="F339" s="64"/>
      <c r="G339" s="93"/>
      <c r="H339" s="93"/>
      <c r="I339" s="115"/>
      <c r="J339" s="115"/>
      <c r="K339" s="115"/>
      <c r="L339" s="115"/>
      <c r="M339" s="147"/>
      <c r="N339" s="161">
        <f t="shared" si="82"/>
        <v>0</v>
      </c>
      <c r="O339" s="167">
        <f t="shared" si="83"/>
        <v>0</v>
      </c>
      <c r="P339" s="181"/>
      <c r="Q339" s="194"/>
      <c r="R339" s="194"/>
      <c r="S339" s="194"/>
      <c r="T339" s="194"/>
      <c r="U339" s="194"/>
      <c r="V339" s="194"/>
      <c r="W339" s="194"/>
      <c r="X339" s="194"/>
      <c r="Y339" s="194"/>
      <c r="Z339" s="194"/>
      <c r="AA339" s="194"/>
      <c r="AB339" s="194"/>
      <c r="AC339" s="194"/>
      <c r="AD339" s="194"/>
      <c r="AE339" s="194"/>
      <c r="AF339" s="147"/>
      <c r="AG339" s="115"/>
      <c r="AH339" s="115"/>
      <c r="AI339" s="93"/>
      <c r="AJ339" s="93"/>
      <c r="AK339" s="307"/>
      <c r="AL339" s="325"/>
      <c r="AM339" s="325"/>
      <c r="AN339" s="147"/>
      <c r="AO339" s="350"/>
      <c r="AP339" s="359"/>
      <c r="AQ339" s="379"/>
      <c r="AR339" s="405"/>
      <c r="AS339" s="405"/>
      <c r="AT339" s="430" t="str">
        <f t="shared" si="84"/>
        <v/>
      </c>
      <c r="AU339" s="437" t="str">
        <f t="shared" si="85"/>
        <v/>
      </c>
      <c r="AV339" s="443" t="str">
        <f t="shared" si="86"/>
        <v/>
      </c>
      <c r="AW339" s="450" t="str">
        <f t="shared" si="106"/>
        <v/>
      </c>
      <c r="AX339" s="450" t="str">
        <f t="shared" si="87"/>
        <v/>
      </c>
      <c r="AY339" s="457" t="str">
        <f t="shared" si="88"/>
        <v/>
      </c>
      <c r="AZ339" s="464" t="str">
        <f t="shared" si="89"/>
        <v/>
      </c>
      <c r="BA339" s="47" t="str">
        <f t="shared" si="90"/>
        <v/>
      </c>
      <c r="BB339" s="47" t="str">
        <f t="shared" si="91"/>
        <v/>
      </c>
      <c r="BC339" s="47" t="str">
        <f t="shared" si="92"/>
        <v/>
      </c>
      <c r="BD339" s="47" t="str">
        <f t="shared" si="101"/>
        <v/>
      </c>
      <c r="BE339" s="486"/>
      <c r="BF339" s="492"/>
      <c r="BG339" s="464" t="str">
        <f t="shared" si="93"/>
        <v/>
      </c>
      <c r="BH339" s="464" t="str">
        <f t="shared" si="102"/>
        <v/>
      </c>
      <c r="BI339" s="464" t="str">
        <f t="shared" si="94"/>
        <v/>
      </c>
      <c r="BJ339" s="492"/>
      <c r="BK339" s="492"/>
      <c r="BL339" s="492"/>
      <c r="BM339" s="492"/>
      <c r="BN339" s="464" t="str">
        <f t="shared" si="95"/>
        <v/>
      </c>
      <c r="BO339" s="464" t="str">
        <f t="shared" si="96"/>
        <v/>
      </c>
      <c r="BP339" s="504" t="str">
        <f t="shared" si="103"/>
        <v/>
      </c>
      <c r="BQ339" s="510" t="str">
        <f t="shared" si="104"/>
        <v/>
      </c>
      <c r="BR339" s="510" t="str">
        <f>IF(F339="","",IF(OR(分岐管理シート!AK339&lt;1,分岐管理シート!AK339&gt;13),"error",""))</f>
        <v/>
      </c>
      <c r="BS339" s="510" t="str">
        <f>IF(F339="","",IF(VLOOKUP(AJ339,―!$AD$2:$AE$14,2,FALSE)&lt;=VLOOKUP(AK339,―!$AD$2:$AE$14,2,FALSE),"","error"))</f>
        <v/>
      </c>
      <c r="BT339" s="516"/>
      <c r="BU339" s="516"/>
      <c r="BV339" s="516"/>
      <c r="BW339" s="510" t="str">
        <f t="shared" si="97"/>
        <v/>
      </c>
      <c r="BX339" s="510" t="str">
        <f t="shared" si="98"/>
        <v/>
      </c>
      <c r="BY339" s="510" t="str">
        <f t="shared" si="99"/>
        <v/>
      </c>
      <c r="BZ339" s="516" t="str">
        <f t="shared" si="100"/>
        <v/>
      </c>
      <c r="CA339" s="510" t="str">
        <f>分岐管理シート!BB339</f>
        <v/>
      </c>
      <c r="CB339" s="511" t="str">
        <f t="shared" si="105"/>
        <v/>
      </c>
      <c r="CC339" s="517" t="str">
        <f t="shared" si="107"/>
        <v/>
      </c>
    </row>
    <row r="340" spans="1:81">
      <c r="A340" s="7"/>
      <c r="B340" s="16"/>
      <c r="C340" s="47">
        <v>259</v>
      </c>
      <c r="D340" s="64"/>
      <c r="E340" s="64"/>
      <c r="F340" s="64"/>
      <c r="G340" s="93"/>
      <c r="H340" s="93"/>
      <c r="I340" s="115"/>
      <c r="J340" s="115"/>
      <c r="K340" s="115"/>
      <c r="L340" s="115"/>
      <c r="M340" s="147"/>
      <c r="N340" s="161">
        <f t="shared" si="82"/>
        <v>0</v>
      </c>
      <c r="O340" s="167">
        <f t="shared" si="83"/>
        <v>0</v>
      </c>
      <c r="P340" s="181"/>
      <c r="Q340" s="194"/>
      <c r="R340" s="194"/>
      <c r="S340" s="194"/>
      <c r="T340" s="194"/>
      <c r="U340" s="194"/>
      <c r="V340" s="194"/>
      <c r="W340" s="194"/>
      <c r="X340" s="194"/>
      <c r="Y340" s="194"/>
      <c r="Z340" s="194"/>
      <c r="AA340" s="194"/>
      <c r="AB340" s="194"/>
      <c r="AC340" s="194"/>
      <c r="AD340" s="194"/>
      <c r="AE340" s="194"/>
      <c r="AF340" s="147"/>
      <c r="AG340" s="115"/>
      <c r="AH340" s="115"/>
      <c r="AI340" s="93"/>
      <c r="AJ340" s="93"/>
      <c r="AK340" s="307"/>
      <c r="AL340" s="325"/>
      <c r="AM340" s="325"/>
      <c r="AN340" s="147"/>
      <c r="AO340" s="350"/>
      <c r="AP340" s="359"/>
      <c r="AQ340" s="379"/>
      <c r="AR340" s="405"/>
      <c r="AS340" s="405"/>
      <c r="AT340" s="430" t="str">
        <f t="shared" si="84"/>
        <v/>
      </c>
      <c r="AU340" s="437" t="str">
        <f t="shared" si="85"/>
        <v/>
      </c>
      <c r="AV340" s="443" t="str">
        <f t="shared" si="86"/>
        <v/>
      </c>
      <c r="AW340" s="450" t="str">
        <f t="shared" si="106"/>
        <v/>
      </c>
      <c r="AX340" s="450" t="str">
        <f t="shared" si="87"/>
        <v/>
      </c>
      <c r="AY340" s="457" t="str">
        <f t="shared" si="88"/>
        <v/>
      </c>
      <c r="AZ340" s="464" t="str">
        <f t="shared" si="89"/>
        <v/>
      </c>
      <c r="BA340" s="47" t="str">
        <f t="shared" si="90"/>
        <v/>
      </c>
      <c r="BB340" s="47" t="str">
        <f t="shared" si="91"/>
        <v/>
      </c>
      <c r="BC340" s="47" t="str">
        <f t="shared" si="92"/>
        <v/>
      </c>
      <c r="BD340" s="47" t="str">
        <f t="shared" si="101"/>
        <v/>
      </c>
      <c r="BE340" s="486"/>
      <c r="BF340" s="492"/>
      <c r="BG340" s="464" t="str">
        <f t="shared" si="93"/>
        <v/>
      </c>
      <c r="BH340" s="464" t="str">
        <f t="shared" si="102"/>
        <v/>
      </c>
      <c r="BI340" s="464" t="str">
        <f t="shared" si="94"/>
        <v/>
      </c>
      <c r="BJ340" s="492"/>
      <c r="BK340" s="492"/>
      <c r="BL340" s="492"/>
      <c r="BM340" s="492"/>
      <c r="BN340" s="464" t="str">
        <f t="shared" si="95"/>
        <v/>
      </c>
      <c r="BO340" s="464" t="str">
        <f t="shared" si="96"/>
        <v/>
      </c>
      <c r="BP340" s="504" t="str">
        <f t="shared" si="103"/>
        <v/>
      </c>
      <c r="BQ340" s="510" t="str">
        <f t="shared" si="104"/>
        <v/>
      </c>
      <c r="BR340" s="510" t="str">
        <f>IF(F340="","",IF(OR(分岐管理シート!AK340&lt;1,分岐管理シート!AK340&gt;13),"error",""))</f>
        <v/>
      </c>
      <c r="BS340" s="510" t="str">
        <f>IF(F340="","",IF(VLOOKUP(AJ340,―!$AD$2:$AE$14,2,FALSE)&lt;=VLOOKUP(AK340,―!$AD$2:$AE$14,2,FALSE),"","error"))</f>
        <v/>
      </c>
      <c r="BT340" s="516"/>
      <c r="BU340" s="516"/>
      <c r="BV340" s="516"/>
      <c r="BW340" s="510" t="str">
        <f t="shared" si="97"/>
        <v/>
      </c>
      <c r="BX340" s="510" t="str">
        <f t="shared" si="98"/>
        <v/>
      </c>
      <c r="BY340" s="510" t="str">
        <f t="shared" si="99"/>
        <v/>
      </c>
      <c r="BZ340" s="516" t="str">
        <f t="shared" si="100"/>
        <v/>
      </c>
      <c r="CA340" s="510" t="str">
        <f>分岐管理シート!BB340</f>
        <v/>
      </c>
      <c r="CB340" s="511" t="str">
        <f t="shared" si="105"/>
        <v/>
      </c>
      <c r="CC340" s="517" t="str">
        <f t="shared" si="107"/>
        <v/>
      </c>
    </row>
    <row r="341" spans="1:81">
      <c r="A341" s="7"/>
      <c r="B341" s="16"/>
      <c r="C341" s="47">
        <v>260</v>
      </c>
      <c r="D341" s="64"/>
      <c r="E341" s="64"/>
      <c r="F341" s="64"/>
      <c r="G341" s="93"/>
      <c r="H341" s="93"/>
      <c r="I341" s="115"/>
      <c r="J341" s="115"/>
      <c r="K341" s="115"/>
      <c r="L341" s="115"/>
      <c r="M341" s="147"/>
      <c r="N341" s="161">
        <f t="shared" si="82"/>
        <v>0</v>
      </c>
      <c r="O341" s="167">
        <f t="shared" si="83"/>
        <v>0</v>
      </c>
      <c r="P341" s="181"/>
      <c r="Q341" s="194"/>
      <c r="R341" s="194"/>
      <c r="S341" s="194"/>
      <c r="T341" s="194"/>
      <c r="U341" s="194"/>
      <c r="V341" s="194"/>
      <c r="W341" s="194"/>
      <c r="X341" s="194"/>
      <c r="Y341" s="194"/>
      <c r="Z341" s="194"/>
      <c r="AA341" s="194"/>
      <c r="AB341" s="194"/>
      <c r="AC341" s="194"/>
      <c r="AD341" s="194"/>
      <c r="AE341" s="194"/>
      <c r="AF341" s="147"/>
      <c r="AG341" s="115"/>
      <c r="AH341" s="115"/>
      <c r="AI341" s="93"/>
      <c r="AJ341" s="93"/>
      <c r="AK341" s="307"/>
      <c r="AL341" s="325"/>
      <c r="AM341" s="325"/>
      <c r="AN341" s="147"/>
      <c r="AO341" s="350"/>
      <c r="AP341" s="359"/>
      <c r="AQ341" s="379"/>
      <c r="AR341" s="405"/>
      <c r="AS341" s="405"/>
      <c r="AT341" s="430" t="str">
        <f t="shared" si="84"/>
        <v/>
      </c>
      <c r="AU341" s="437" t="str">
        <f t="shared" si="85"/>
        <v/>
      </c>
      <c r="AV341" s="443" t="str">
        <f t="shared" si="86"/>
        <v/>
      </c>
      <c r="AW341" s="450" t="str">
        <f t="shared" si="106"/>
        <v/>
      </c>
      <c r="AX341" s="450" t="str">
        <f t="shared" si="87"/>
        <v/>
      </c>
      <c r="AY341" s="457" t="str">
        <f t="shared" si="88"/>
        <v/>
      </c>
      <c r="AZ341" s="464" t="str">
        <f t="shared" si="89"/>
        <v/>
      </c>
      <c r="BA341" s="47" t="str">
        <f t="shared" si="90"/>
        <v/>
      </c>
      <c r="BB341" s="47" t="str">
        <f t="shared" si="91"/>
        <v/>
      </c>
      <c r="BC341" s="47" t="str">
        <f t="shared" si="92"/>
        <v/>
      </c>
      <c r="BD341" s="47" t="str">
        <f t="shared" si="101"/>
        <v/>
      </c>
      <c r="BE341" s="486"/>
      <c r="BF341" s="492"/>
      <c r="BG341" s="464" t="str">
        <f t="shared" si="93"/>
        <v/>
      </c>
      <c r="BH341" s="464" t="str">
        <f t="shared" si="102"/>
        <v/>
      </c>
      <c r="BI341" s="464" t="str">
        <f t="shared" si="94"/>
        <v/>
      </c>
      <c r="BJ341" s="492"/>
      <c r="BK341" s="492"/>
      <c r="BL341" s="492"/>
      <c r="BM341" s="492"/>
      <c r="BN341" s="464" t="str">
        <f t="shared" si="95"/>
        <v/>
      </c>
      <c r="BO341" s="464" t="str">
        <f t="shared" si="96"/>
        <v/>
      </c>
      <c r="BP341" s="504" t="str">
        <f t="shared" si="103"/>
        <v/>
      </c>
      <c r="BQ341" s="510" t="str">
        <f t="shared" si="104"/>
        <v/>
      </c>
      <c r="BR341" s="510" t="str">
        <f>IF(F341="","",IF(OR(分岐管理シート!AK341&lt;1,分岐管理シート!AK341&gt;13),"error",""))</f>
        <v/>
      </c>
      <c r="BS341" s="510" t="str">
        <f>IF(F341="","",IF(VLOOKUP(AJ341,―!$AD$2:$AE$14,2,FALSE)&lt;=VLOOKUP(AK341,―!$AD$2:$AE$14,2,FALSE),"","error"))</f>
        <v/>
      </c>
      <c r="BT341" s="516"/>
      <c r="BU341" s="516"/>
      <c r="BV341" s="516"/>
      <c r="BW341" s="510" t="str">
        <f t="shared" si="97"/>
        <v/>
      </c>
      <c r="BX341" s="510" t="str">
        <f t="shared" si="98"/>
        <v/>
      </c>
      <c r="BY341" s="510" t="str">
        <f t="shared" si="99"/>
        <v/>
      </c>
      <c r="BZ341" s="516" t="str">
        <f t="shared" si="100"/>
        <v/>
      </c>
      <c r="CA341" s="510" t="str">
        <f>分岐管理シート!BB341</f>
        <v/>
      </c>
      <c r="CB341" s="511" t="str">
        <f t="shared" si="105"/>
        <v/>
      </c>
      <c r="CC341" s="517" t="str">
        <f t="shared" si="107"/>
        <v/>
      </c>
    </row>
    <row r="342" spans="1:81">
      <c r="A342" s="7"/>
      <c r="B342" s="16"/>
      <c r="C342" s="46">
        <v>261</v>
      </c>
      <c r="D342" s="64"/>
      <c r="E342" s="64"/>
      <c r="F342" s="64"/>
      <c r="G342" s="93"/>
      <c r="H342" s="93"/>
      <c r="I342" s="115"/>
      <c r="J342" s="115"/>
      <c r="K342" s="115"/>
      <c r="L342" s="115"/>
      <c r="M342" s="147"/>
      <c r="N342" s="161">
        <f t="shared" si="82"/>
        <v>0</v>
      </c>
      <c r="O342" s="167">
        <f t="shared" si="83"/>
        <v>0</v>
      </c>
      <c r="P342" s="181"/>
      <c r="Q342" s="194"/>
      <c r="R342" s="194"/>
      <c r="S342" s="194"/>
      <c r="T342" s="194"/>
      <c r="U342" s="194"/>
      <c r="V342" s="194"/>
      <c r="W342" s="194"/>
      <c r="X342" s="194"/>
      <c r="Y342" s="194"/>
      <c r="Z342" s="194"/>
      <c r="AA342" s="194"/>
      <c r="AB342" s="194"/>
      <c r="AC342" s="194"/>
      <c r="AD342" s="194"/>
      <c r="AE342" s="194"/>
      <c r="AF342" s="147"/>
      <c r="AG342" s="115"/>
      <c r="AH342" s="115"/>
      <c r="AI342" s="93"/>
      <c r="AJ342" s="93"/>
      <c r="AK342" s="307"/>
      <c r="AL342" s="325"/>
      <c r="AM342" s="325"/>
      <c r="AN342" s="147"/>
      <c r="AO342" s="350"/>
      <c r="AP342" s="359"/>
      <c r="AQ342" s="379"/>
      <c r="AR342" s="405"/>
      <c r="AS342" s="405"/>
      <c r="AT342" s="430" t="str">
        <f t="shared" si="84"/>
        <v/>
      </c>
      <c r="AU342" s="437" t="str">
        <f t="shared" si="85"/>
        <v/>
      </c>
      <c r="AV342" s="443" t="str">
        <f t="shared" si="86"/>
        <v/>
      </c>
      <c r="AW342" s="450" t="str">
        <f t="shared" si="106"/>
        <v/>
      </c>
      <c r="AX342" s="450" t="str">
        <f t="shared" si="87"/>
        <v/>
      </c>
      <c r="AY342" s="457" t="str">
        <f t="shared" si="88"/>
        <v/>
      </c>
      <c r="AZ342" s="464" t="str">
        <f t="shared" si="89"/>
        <v/>
      </c>
      <c r="BA342" s="47" t="str">
        <f t="shared" si="90"/>
        <v/>
      </c>
      <c r="BB342" s="47" t="str">
        <f t="shared" si="91"/>
        <v/>
      </c>
      <c r="BC342" s="47" t="str">
        <f t="shared" si="92"/>
        <v/>
      </c>
      <c r="BD342" s="47" t="str">
        <f t="shared" si="101"/>
        <v/>
      </c>
      <c r="BE342" s="486"/>
      <c r="BF342" s="492"/>
      <c r="BG342" s="464" t="str">
        <f t="shared" si="93"/>
        <v/>
      </c>
      <c r="BH342" s="464" t="str">
        <f t="shared" si="102"/>
        <v/>
      </c>
      <c r="BI342" s="464" t="str">
        <f t="shared" si="94"/>
        <v/>
      </c>
      <c r="BJ342" s="492"/>
      <c r="BK342" s="492"/>
      <c r="BL342" s="492"/>
      <c r="BM342" s="492"/>
      <c r="BN342" s="464" t="str">
        <f t="shared" si="95"/>
        <v/>
      </c>
      <c r="BO342" s="464" t="str">
        <f t="shared" si="96"/>
        <v/>
      </c>
      <c r="BP342" s="504" t="str">
        <f t="shared" si="103"/>
        <v/>
      </c>
      <c r="BQ342" s="510" t="str">
        <f t="shared" si="104"/>
        <v/>
      </c>
      <c r="BR342" s="510" t="str">
        <f>IF(F342="","",IF(OR(分岐管理シート!AK342&lt;1,分岐管理シート!AK342&gt;13),"error",""))</f>
        <v/>
      </c>
      <c r="BS342" s="510" t="str">
        <f>IF(F342="","",IF(VLOOKUP(AJ342,―!$AD$2:$AE$14,2,FALSE)&lt;=VLOOKUP(AK342,―!$AD$2:$AE$14,2,FALSE),"","error"))</f>
        <v/>
      </c>
      <c r="BT342" s="516"/>
      <c r="BU342" s="516"/>
      <c r="BV342" s="516"/>
      <c r="BW342" s="510" t="str">
        <f t="shared" si="97"/>
        <v/>
      </c>
      <c r="BX342" s="510" t="str">
        <f t="shared" si="98"/>
        <v/>
      </c>
      <c r="BY342" s="510" t="str">
        <f t="shared" si="99"/>
        <v/>
      </c>
      <c r="BZ342" s="516" t="str">
        <f t="shared" si="100"/>
        <v/>
      </c>
      <c r="CA342" s="510" t="str">
        <f>分岐管理シート!BB342</f>
        <v/>
      </c>
      <c r="CB342" s="511" t="str">
        <f t="shared" si="105"/>
        <v/>
      </c>
      <c r="CC342" s="517" t="str">
        <f t="shared" si="107"/>
        <v/>
      </c>
    </row>
    <row r="343" spans="1:81">
      <c r="A343" s="7"/>
      <c r="B343" s="16"/>
      <c r="C343" s="47">
        <v>262</v>
      </c>
      <c r="D343" s="64"/>
      <c r="E343" s="64"/>
      <c r="F343" s="64"/>
      <c r="G343" s="93"/>
      <c r="H343" s="93"/>
      <c r="I343" s="115"/>
      <c r="J343" s="115"/>
      <c r="K343" s="115"/>
      <c r="L343" s="115"/>
      <c r="M343" s="147"/>
      <c r="N343" s="161">
        <f t="shared" ref="N343:N406" si="108">O343+AE343</f>
        <v>0</v>
      </c>
      <c r="O343" s="167">
        <f t="shared" ref="O343:O406" si="109">P343+Q343+R343+AB343+AC343+AD343</f>
        <v>0</v>
      </c>
      <c r="P343" s="181"/>
      <c r="Q343" s="194"/>
      <c r="R343" s="194"/>
      <c r="S343" s="194"/>
      <c r="T343" s="194"/>
      <c r="U343" s="194"/>
      <c r="V343" s="194"/>
      <c r="W343" s="194"/>
      <c r="X343" s="194"/>
      <c r="Y343" s="194"/>
      <c r="Z343" s="194"/>
      <c r="AA343" s="194"/>
      <c r="AB343" s="194"/>
      <c r="AC343" s="194"/>
      <c r="AD343" s="194"/>
      <c r="AE343" s="194"/>
      <c r="AF343" s="147"/>
      <c r="AG343" s="115"/>
      <c r="AH343" s="115"/>
      <c r="AI343" s="93"/>
      <c r="AJ343" s="93"/>
      <c r="AK343" s="307"/>
      <c r="AL343" s="325"/>
      <c r="AM343" s="325"/>
      <c r="AN343" s="147"/>
      <c r="AO343" s="350"/>
      <c r="AP343" s="359"/>
      <c r="AQ343" s="379"/>
      <c r="AR343" s="405"/>
      <c r="AS343" s="405"/>
      <c r="AT343" s="430" t="str">
        <f t="shared" ref="AT343:AT406" si="110">IF(F343="","",IF(D343="","error",""))</f>
        <v/>
      </c>
      <c r="AU343" s="437" t="str">
        <f t="shared" ref="AU343:AU406" si="111">IF(F343="","",IF(E343="","error",""))</f>
        <v/>
      </c>
      <c r="AV343" s="443" t="str">
        <f t="shared" ref="AV343:AV406" si="112">IF(F343="","",IF(G343="","error",""))</f>
        <v/>
      </c>
      <c r="AW343" s="450" t="str">
        <f t="shared" si="106"/>
        <v/>
      </c>
      <c r="AX343" s="450" t="str">
        <f t="shared" ref="AX343:AX406" si="113">IF(F343="","",IF(I343="","error",""))</f>
        <v/>
      </c>
      <c r="AY343" s="457" t="str">
        <f t="shared" ref="AY343:AY406" si="114">IF(F343="","",IF(J343="","error",""))</f>
        <v/>
      </c>
      <c r="AZ343" s="464" t="str">
        <f t="shared" ref="AZ343:AZ406" si="115">IF(F343="","",IF(K343="","error",""))</f>
        <v/>
      </c>
      <c r="BA343" s="47" t="str">
        <f t="shared" ref="BA343:BA406" si="116">IF(F343="","",IF(L343="","error",""))</f>
        <v/>
      </c>
      <c r="BB343" s="47" t="str">
        <f t="shared" ref="BB343:BB406" si="117">IF(L343="⑨推奨事業メニュー例よりも更に効果があると判断する地方単独事業",IF(M343="","error",""),"")</f>
        <v/>
      </c>
      <c r="BC343" s="47" t="str">
        <f t="shared" ref="BC343:BC406" si="118">IF(L343&lt;&gt;"⑨推奨事業メニュー例よりも更に効果があると判断する地方単独事業",IF(M343&lt;&gt;"","error",""),"")</f>
        <v/>
      </c>
      <c r="BD343" s="47" t="str">
        <f t="shared" si="101"/>
        <v/>
      </c>
      <c r="BE343" s="486"/>
      <c r="BF343" s="492"/>
      <c r="BG343" s="464" t="str">
        <f t="shared" ref="BG343:BG406" si="119">IF(F343="","",IF(O343&gt;0,"","error"))</f>
        <v/>
      </c>
      <c r="BH343" s="464" t="str">
        <f t="shared" si="102"/>
        <v/>
      </c>
      <c r="BI343" s="464" t="str">
        <f t="shared" ref="BI343:BI406" si="120">IF(F343="","",IF(N343&gt;0,"","error"))</f>
        <v/>
      </c>
      <c r="BJ343" s="492"/>
      <c r="BK343" s="492"/>
      <c r="BL343" s="492"/>
      <c r="BM343" s="492"/>
      <c r="BN343" s="464" t="str">
        <f t="shared" ref="BN343:BN406" si="121">IF(F343="","",IF(AF343="","error",""))</f>
        <v/>
      </c>
      <c r="BO343" s="464" t="str">
        <f t="shared" ref="BO343:BO406" si="122">IF(F343="","",IF(OR(AG343="",AH343="",AI343=""),"error",""))</f>
        <v/>
      </c>
      <c r="BP343" s="504" t="str">
        <f t="shared" si="103"/>
        <v/>
      </c>
      <c r="BQ343" s="510" t="str">
        <f t="shared" si="104"/>
        <v/>
      </c>
      <c r="BR343" s="510" t="str">
        <f>IF(F343="","",IF(OR(分岐管理シート!AK343&lt;1,分岐管理シート!AK343&gt;13),"error",""))</f>
        <v/>
      </c>
      <c r="BS343" s="510" t="str">
        <f>IF(F343="","",IF(VLOOKUP(AJ343,―!$AD$2:$AE$14,2,FALSE)&lt;=VLOOKUP(AK343,―!$AD$2:$AE$14,2,FALSE),"","error"))</f>
        <v/>
      </c>
      <c r="BT343" s="516"/>
      <c r="BU343" s="516"/>
      <c r="BV343" s="516"/>
      <c r="BW343" s="510" t="str">
        <f t="shared" ref="BW343:BW406" si="123">IF(F343="","",IF(AN343="","error",""))</f>
        <v/>
      </c>
      <c r="BX343" s="510" t="str">
        <f t="shared" ref="BX343:BX406" si="124">IF(F343="","",IF(OR(AL343="",AM343=""),"error",""))</f>
        <v/>
      </c>
      <c r="BY343" s="510" t="str">
        <f t="shared" ref="BY343:BY406" si="125">IF(F343="","",IF(AQ343&lt;&gt;"","","error"))</f>
        <v/>
      </c>
      <c r="BZ343" s="516" t="str">
        <f t="shared" ref="BZ343:BZ406" si="126">IF(AND(AI343&lt;&gt;"○",AK343="R6.4以降"),IF(AO343="","error",""),"")</f>
        <v/>
      </c>
      <c r="CA343" s="510" t="str">
        <f>分岐管理シート!BB343</f>
        <v/>
      </c>
      <c r="CB343" s="511" t="str">
        <f t="shared" si="105"/>
        <v/>
      </c>
      <c r="CC343" s="517" t="str">
        <f t="shared" si="107"/>
        <v/>
      </c>
    </row>
    <row r="344" spans="1:81">
      <c r="A344" s="7"/>
      <c r="B344" s="16"/>
      <c r="C344" s="47">
        <v>263</v>
      </c>
      <c r="D344" s="64"/>
      <c r="E344" s="64"/>
      <c r="F344" s="64"/>
      <c r="G344" s="93"/>
      <c r="H344" s="93"/>
      <c r="I344" s="115"/>
      <c r="J344" s="115"/>
      <c r="K344" s="115"/>
      <c r="L344" s="115"/>
      <c r="M344" s="147"/>
      <c r="N344" s="161">
        <f t="shared" si="108"/>
        <v>0</v>
      </c>
      <c r="O344" s="167">
        <f t="shared" si="109"/>
        <v>0</v>
      </c>
      <c r="P344" s="181"/>
      <c r="Q344" s="194"/>
      <c r="R344" s="194"/>
      <c r="S344" s="194"/>
      <c r="T344" s="194"/>
      <c r="U344" s="194"/>
      <c r="V344" s="194"/>
      <c r="W344" s="194"/>
      <c r="X344" s="194"/>
      <c r="Y344" s="194"/>
      <c r="Z344" s="194"/>
      <c r="AA344" s="194"/>
      <c r="AB344" s="194"/>
      <c r="AC344" s="194"/>
      <c r="AD344" s="194"/>
      <c r="AE344" s="194"/>
      <c r="AF344" s="147"/>
      <c r="AG344" s="115"/>
      <c r="AH344" s="115"/>
      <c r="AI344" s="93"/>
      <c r="AJ344" s="93"/>
      <c r="AK344" s="307"/>
      <c r="AL344" s="325"/>
      <c r="AM344" s="325"/>
      <c r="AN344" s="147"/>
      <c r="AO344" s="350"/>
      <c r="AP344" s="359"/>
      <c r="AQ344" s="379"/>
      <c r="AR344" s="405"/>
      <c r="AS344" s="405"/>
      <c r="AT344" s="430" t="str">
        <f t="shared" si="110"/>
        <v/>
      </c>
      <c r="AU344" s="437" t="str">
        <f t="shared" si="111"/>
        <v/>
      </c>
      <c r="AV344" s="443" t="str">
        <f t="shared" si="112"/>
        <v/>
      </c>
      <c r="AW344" s="450" t="str">
        <f t="shared" si="106"/>
        <v/>
      </c>
      <c r="AX344" s="450" t="str">
        <f t="shared" si="113"/>
        <v/>
      </c>
      <c r="AY344" s="457" t="str">
        <f t="shared" si="114"/>
        <v/>
      </c>
      <c r="AZ344" s="464" t="str">
        <f t="shared" si="115"/>
        <v/>
      </c>
      <c r="BA344" s="47" t="str">
        <f t="shared" si="116"/>
        <v/>
      </c>
      <c r="BB344" s="47" t="str">
        <f t="shared" si="117"/>
        <v/>
      </c>
      <c r="BC344" s="47" t="str">
        <f t="shared" si="118"/>
        <v/>
      </c>
      <c r="BD344" s="47" t="str">
        <f t="shared" si="101"/>
        <v/>
      </c>
      <c r="BE344" s="486"/>
      <c r="BF344" s="492"/>
      <c r="BG344" s="464" t="str">
        <f t="shared" si="119"/>
        <v/>
      </c>
      <c r="BH344" s="464" t="str">
        <f t="shared" si="102"/>
        <v/>
      </c>
      <c r="BI344" s="464" t="str">
        <f t="shared" si="120"/>
        <v/>
      </c>
      <c r="BJ344" s="492"/>
      <c r="BK344" s="492"/>
      <c r="BL344" s="492"/>
      <c r="BM344" s="492"/>
      <c r="BN344" s="464" t="str">
        <f t="shared" si="121"/>
        <v/>
      </c>
      <c r="BO344" s="464" t="str">
        <f t="shared" si="122"/>
        <v/>
      </c>
      <c r="BP344" s="504" t="str">
        <f t="shared" si="103"/>
        <v/>
      </c>
      <c r="BQ344" s="510" t="str">
        <f t="shared" si="104"/>
        <v/>
      </c>
      <c r="BR344" s="510" t="str">
        <f>IF(F344="","",IF(OR(分岐管理シート!AK344&lt;1,分岐管理シート!AK344&gt;13),"error",""))</f>
        <v/>
      </c>
      <c r="BS344" s="510" t="str">
        <f>IF(F344="","",IF(VLOOKUP(AJ344,―!$AD$2:$AE$14,2,FALSE)&lt;=VLOOKUP(AK344,―!$AD$2:$AE$14,2,FALSE),"","error"))</f>
        <v/>
      </c>
      <c r="BT344" s="516"/>
      <c r="BU344" s="516"/>
      <c r="BV344" s="516"/>
      <c r="BW344" s="510" t="str">
        <f t="shared" si="123"/>
        <v/>
      </c>
      <c r="BX344" s="510" t="str">
        <f t="shared" si="124"/>
        <v/>
      </c>
      <c r="BY344" s="510" t="str">
        <f t="shared" si="125"/>
        <v/>
      </c>
      <c r="BZ344" s="516" t="str">
        <f t="shared" si="126"/>
        <v/>
      </c>
      <c r="CA344" s="510" t="str">
        <f>分岐管理シート!BB344</f>
        <v/>
      </c>
      <c r="CB344" s="511" t="str">
        <f t="shared" si="105"/>
        <v/>
      </c>
      <c r="CC344" s="517" t="str">
        <f t="shared" si="107"/>
        <v/>
      </c>
    </row>
    <row r="345" spans="1:81">
      <c r="A345" s="7"/>
      <c r="B345" s="16"/>
      <c r="C345" s="46">
        <v>264</v>
      </c>
      <c r="D345" s="64"/>
      <c r="E345" s="64"/>
      <c r="F345" s="64"/>
      <c r="G345" s="93"/>
      <c r="H345" s="93"/>
      <c r="I345" s="115"/>
      <c r="J345" s="115"/>
      <c r="K345" s="115"/>
      <c r="L345" s="115"/>
      <c r="M345" s="147"/>
      <c r="N345" s="161">
        <f t="shared" si="108"/>
        <v>0</v>
      </c>
      <c r="O345" s="167">
        <f t="shared" si="109"/>
        <v>0</v>
      </c>
      <c r="P345" s="181"/>
      <c r="Q345" s="194"/>
      <c r="R345" s="194"/>
      <c r="S345" s="194"/>
      <c r="T345" s="194"/>
      <c r="U345" s="194"/>
      <c r="V345" s="194"/>
      <c r="W345" s="194"/>
      <c r="X345" s="194"/>
      <c r="Y345" s="194"/>
      <c r="Z345" s="194"/>
      <c r="AA345" s="194"/>
      <c r="AB345" s="194"/>
      <c r="AC345" s="194"/>
      <c r="AD345" s="194"/>
      <c r="AE345" s="194"/>
      <c r="AF345" s="147"/>
      <c r="AG345" s="115"/>
      <c r="AH345" s="115"/>
      <c r="AI345" s="93"/>
      <c r="AJ345" s="93"/>
      <c r="AK345" s="307"/>
      <c r="AL345" s="325"/>
      <c r="AM345" s="325"/>
      <c r="AN345" s="147"/>
      <c r="AO345" s="350"/>
      <c r="AP345" s="359"/>
      <c r="AQ345" s="379"/>
      <c r="AR345" s="405"/>
      <c r="AS345" s="405"/>
      <c r="AT345" s="430" t="str">
        <f t="shared" si="110"/>
        <v/>
      </c>
      <c r="AU345" s="437" t="str">
        <f t="shared" si="111"/>
        <v/>
      </c>
      <c r="AV345" s="443" t="str">
        <f t="shared" si="112"/>
        <v/>
      </c>
      <c r="AW345" s="450" t="str">
        <f t="shared" si="106"/>
        <v/>
      </c>
      <c r="AX345" s="450" t="str">
        <f t="shared" si="113"/>
        <v/>
      </c>
      <c r="AY345" s="457" t="str">
        <f t="shared" si="114"/>
        <v/>
      </c>
      <c r="AZ345" s="464" t="str">
        <f t="shared" si="115"/>
        <v/>
      </c>
      <c r="BA345" s="47" t="str">
        <f t="shared" si="116"/>
        <v/>
      </c>
      <c r="BB345" s="47" t="str">
        <f t="shared" si="117"/>
        <v/>
      </c>
      <c r="BC345" s="47" t="str">
        <f t="shared" si="118"/>
        <v/>
      </c>
      <c r="BD345" s="47" t="str">
        <f t="shared" si="101"/>
        <v/>
      </c>
      <c r="BE345" s="486"/>
      <c r="BF345" s="492"/>
      <c r="BG345" s="464" t="str">
        <f t="shared" si="119"/>
        <v/>
      </c>
      <c r="BH345" s="464" t="str">
        <f t="shared" si="102"/>
        <v/>
      </c>
      <c r="BI345" s="464" t="str">
        <f t="shared" si="120"/>
        <v/>
      </c>
      <c r="BJ345" s="492"/>
      <c r="BK345" s="492"/>
      <c r="BL345" s="492"/>
      <c r="BM345" s="492"/>
      <c r="BN345" s="464" t="str">
        <f t="shared" si="121"/>
        <v/>
      </c>
      <c r="BO345" s="464" t="str">
        <f t="shared" si="122"/>
        <v/>
      </c>
      <c r="BP345" s="504" t="str">
        <f t="shared" si="103"/>
        <v/>
      </c>
      <c r="BQ345" s="510" t="str">
        <f t="shared" si="104"/>
        <v/>
      </c>
      <c r="BR345" s="510" t="str">
        <f>IF(F345="","",IF(OR(分岐管理シート!AK345&lt;1,分岐管理シート!AK345&gt;13),"error",""))</f>
        <v/>
      </c>
      <c r="BS345" s="510" t="str">
        <f>IF(F345="","",IF(VLOOKUP(AJ345,―!$AD$2:$AE$14,2,FALSE)&lt;=VLOOKUP(AK345,―!$AD$2:$AE$14,2,FALSE),"","error"))</f>
        <v/>
      </c>
      <c r="BT345" s="516"/>
      <c r="BU345" s="516"/>
      <c r="BV345" s="516"/>
      <c r="BW345" s="510" t="str">
        <f t="shared" si="123"/>
        <v/>
      </c>
      <c r="BX345" s="510" t="str">
        <f t="shared" si="124"/>
        <v/>
      </c>
      <c r="BY345" s="510" t="str">
        <f t="shared" si="125"/>
        <v/>
      </c>
      <c r="BZ345" s="516" t="str">
        <f t="shared" si="126"/>
        <v/>
      </c>
      <c r="CA345" s="510" t="str">
        <f>分岐管理シート!BB345</f>
        <v/>
      </c>
      <c r="CB345" s="511" t="str">
        <f t="shared" si="105"/>
        <v/>
      </c>
      <c r="CC345" s="517" t="str">
        <f t="shared" si="107"/>
        <v/>
      </c>
    </row>
    <row r="346" spans="1:81">
      <c r="A346" s="7"/>
      <c r="B346" s="16"/>
      <c r="C346" s="47">
        <v>265</v>
      </c>
      <c r="D346" s="64"/>
      <c r="E346" s="64"/>
      <c r="F346" s="64"/>
      <c r="G346" s="93"/>
      <c r="H346" s="93"/>
      <c r="I346" s="115"/>
      <c r="J346" s="115"/>
      <c r="K346" s="115"/>
      <c r="L346" s="115"/>
      <c r="M346" s="147"/>
      <c r="N346" s="161">
        <f t="shared" si="108"/>
        <v>0</v>
      </c>
      <c r="O346" s="167">
        <f t="shared" si="109"/>
        <v>0</v>
      </c>
      <c r="P346" s="181"/>
      <c r="Q346" s="194"/>
      <c r="R346" s="194"/>
      <c r="S346" s="194"/>
      <c r="T346" s="194"/>
      <c r="U346" s="194"/>
      <c r="V346" s="194"/>
      <c r="W346" s="194"/>
      <c r="X346" s="194"/>
      <c r="Y346" s="194"/>
      <c r="Z346" s="194"/>
      <c r="AA346" s="194"/>
      <c r="AB346" s="194"/>
      <c r="AC346" s="194"/>
      <c r="AD346" s="194"/>
      <c r="AE346" s="194"/>
      <c r="AF346" s="147"/>
      <c r="AG346" s="115"/>
      <c r="AH346" s="115"/>
      <c r="AI346" s="93"/>
      <c r="AJ346" s="93"/>
      <c r="AK346" s="307"/>
      <c r="AL346" s="325"/>
      <c r="AM346" s="325"/>
      <c r="AN346" s="147"/>
      <c r="AO346" s="350"/>
      <c r="AP346" s="359"/>
      <c r="AQ346" s="379"/>
      <c r="AR346" s="405"/>
      <c r="AS346" s="405"/>
      <c r="AT346" s="430" t="str">
        <f t="shared" si="110"/>
        <v/>
      </c>
      <c r="AU346" s="437" t="str">
        <f t="shared" si="111"/>
        <v/>
      </c>
      <c r="AV346" s="443" t="str">
        <f t="shared" si="112"/>
        <v/>
      </c>
      <c r="AW346" s="450" t="str">
        <f t="shared" si="106"/>
        <v/>
      </c>
      <c r="AX346" s="450" t="str">
        <f t="shared" si="113"/>
        <v/>
      </c>
      <c r="AY346" s="457" t="str">
        <f t="shared" si="114"/>
        <v/>
      </c>
      <c r="AZ346" s="464" t="str">
        <f t="shared" si="115"/>
        <v/>
      </c>
      <c r="BA346" s="47" t="str">
        <f t="shared" si="116"/>
        <v/>
      </c>
      <c r="BB346" s="47" t="str">
        <f t="shared" si="117"/>
        <v/>
      </c>
      <c r="BC346" s="47" t="str">
        <f t="shared" si="118"/>
        <v/>
      </c>
      <c r="BD346" s="47" t="str">
        <f t="shared" si="101"/>
        <v/>
      </c>
      <c r="BE346" s="486"/>
      <c r="BF346" s="492"/>
      <c r="BG346" s="464" t="str">
        <f t="shared" si="119"/>
        <v/>
      </c>
      <c r="BH346" s="464" t="str">
        <f t="shared" si="102"/>
        <v/>
      </c>
      <c r="BI346" s="464" t="str">
        <f t="shared" si="120"/>
        <v/>
      </c>
      <c r="BJ346" s="492"/>
      <c r="BK346" s="492"/>
      <c r="BL346" s="492"/>
      <c r="BM346" s="492"/>
      <c r="BN346" s="464" t="str">
        <f t="shared" si="121"/>
        <v/>
      </c>
      <c r="BO346" s="464" t="str">
        <f t="shared" si="122"/>
        <v/>
      </c>
      <c r="BP346" s="504" t="str">
        <f t="shared" si="103"/>
        <v/>
      </c>
      <c r="BQ346" s="510" t="str">
        <f t="shared" si="104"/>
        <v/>
      </c>
      <c r="BR346" s="510" t="str">
        <f>IF(F346="","",IF(OR(分岐管理シート!AK346&lt;1,分岐管理シート!AK346&gt;13),"error",""))</f>
        <v/>
      </c>
      <c r="BS346" s="510" t="str">
        <f>IF(F346="","",IF(VLOOKUP(AJ346,―!$AD$2:$AE$14,2,FALSE)&lt;=VLOOKUP(AK346,―!$AD$2:$AE$14,2,FALSE),"","error"))</f>
        <v/>
      </c>
      <c r="BT346" s="516"/>
      <c r="BU346" s="516"/>
      <c r="BV346" s="516"/>
      <c r="BW346" s="510" t="str">
        <f t="shared" si="123"/>
        <v/>
      </c>
      <c r="BX346" s="510" t="str">
        <f t="shared" si="124"/>
        <v/>
      </c>
      <c r="BY346" s="510" t="str">
        <f t="shared" si="125"/>
        <v/>
      </c>
      <c r="BZ346" s="516" t="str">
        <f t="shared" si="126"/>
        <v/>
      </c>
      <c r="CA346" s="510" t="str">
        <f>分岐管理シート!BB346</f>
        <v/>
      </c>
      <c r="CB346" s="511" t="str">
        <f t="shared" si="105"/>
        <v/>
      </c>
      <c r="CC346" s="517" t="str">
        <f t="shared" si="107"/>
        <v/>
      </c>
    </row>
    <row r="347" spans="1:81">
      <c r="A347" s="7"/>
      <c r="B347" s="16"/>
      <c r="C347" s="47">
        <v>266</v>
      </c>
      <c r="D347" s="64"/>
      <c r="E347" s="64"/>
      <c r="F347" s="64"/>
      <c r="G347" s="93"/>
      <c r="H347" s="93"/>
      <c r="I347" s="115"/>
      <c r="J347" s="115"/>
      <c r="K347" s="115"/>
      <c r="L347" s="115"/>
      <c r="M347" s="147"/>
      <c r="N347" s="161">
        <f t="shared" si="108"/>
        <v>0</v>
      </c>
      <c r="O347" s="167">
        <f t="shared" si="109"/>
        <v>0</v>
      </c>
      <c r="P347" s="181"/>
      <c r="Q347" s="194"/>
      <c r="R347" s="194"/>
      <c r="S347" s="194"/>
      <c r="T347" s="194"/>
      <c r="U347" s="194"/>
      <c r="V347" s="194"/>
      <c r="W347" s="194"/>
      <c r="X347" s="194"/>
      <c r="Y347" s="194"/>
      <c r="Z347" s="194"/>
      <c r="AA347" s="194"/>
      <c r="AB347" s="194"/>
      <c r="AC347" s="194"/>
      <c r="AD347" s="194"/>
      <c r="AE347" s="194"/>
      <c r="AF347" s="147"/>
      <c r="AG347" s="115"/>
      <c r="AH347" s="115"/>
      <c r="AI347" s="93"/>
      <c r="AJ347" s="93"/>
      <c r="AK347" s="307"/>
      <c r="AL347" s="325"/>
      <c r="AM347" s="325"/>
      <c r="AN347" s="147"/>
      <c r="AO347" s="350"/>
      <c r="AP347" s="359"/>
      <c r="AQ347" s="379"/>
      <c r="AR347" s="405"/>
      <c r="AS347" s="405"/>
      <c r="AT347" s="430" t="str">
        <f t="shared" si="110"/>
        <v/>
      </c>
      <c r="AU347" s="437" t="str">
        <f t="shared" si="111"/>
        <v/>
      </c>
      <c r="AV347" s="443" t="str">
        <f t="shared" si="112"/>
        <v/>
      </c>
      <c r="AW347" s="450" t="str">
        <f t="shared" si="106"/>
        <v/>
      </c>
      <c r="AX347" s="450" t="str">
        <f t="shared" si="113"/>
        <v/>
      </c>
      <c r="AY347" s="457" t="str">
        <f t="shared" si="114"/>
        <v/>
      </c>
      <c r="AZ347" s="464" t="str">
        <f t="shared" si="115"/>
        <v/>
      </c>
      <c r="BA347" s="47" t="str">
        <f t="shared" si="116"/>
        <v/>
      </c>
      <c r="BB347" s="47" t="str">
        <f t="shared" si="117"/>
        <v/>
      </c>
      <c r="BC347" s="47" t="str">
        <f t="shared" si="118"/>
        <v/>
      </c>
      <c r="BD347" s="47" t="str">
        <f t="shared" ref="BD347:BD410" si="127">IF(F347="","",IF(P347&gt;0,"","error"))</f>
        <v/>
      </c>
      <c r="BE347" s="486"/>
      <c r="BF347" s="492"/>
      <c r="BG347" s="464" t="str">
        <f t="shared" si="119"/>
        <v/>
      </c>
      <c r="BH347" s="464" t="str">
        <f t="shared" ref="BH347:BH410" si="128">IF(F347="","",IF(O347=INT(O347),"","error"))</f>
        <v/>
      </c>
      <c r="BI347" s="464" t="str">
        <f t="shared" si="120"/>
        <v/>
      </c>
      <c r="BJ347" s="492"/>
      <c r="BK347" s="492"/>
      <c r="BL347" s="492"/>
      <c r="BM347" s="492"/>
      <c r="BN347" s="464" t="str">
        <f t="shared" si="121"/>
        <v/>
      </c>
      <c r="BO347" s="464" t="str">
        <f t="shared" si="122"/>
        <v/>
      </c>
      <c r="BP347" s="504" t="str">
        <f t="shared" ref="BP347:BP410" si="129">IF(F347="","",IF(AJ347&lt;&gt;"","","error"))</f>
        <v/>
      </c>
      <c r="BQ347" s="510" t="str">
        <f t="shared" ref="BQ347:BQ410" si="130">IF(F347="","",IF(AK347&lt;&gt;"","","error"))</f>
        <v/>
      </c>
      <c r="BR347" s="510" t="str">
        <f>IF(F347="","",IF(OR(分岐管理シート!AK347&lt;1,分岐管理シート!AK347&gt;13),"error",""))</f>
        <v/>
      </c>
      <c r="BS347" s="510" t="str">
        <f>IF(F347="","",IF(VLOOKUP(AJ347,―!$AD$2:$AE$14,2,FALSE)&lt;=VLOOKUP(AK347,―!$AD$2:$AE$14,2,FALSE),"","error"))</f>
        <v/>
      </c>
      <c r="BT347" s="516"/>
      <c r="BU347" s="516"/>
      <c r="BV347" s="516"/>
      <c r="BW347" s="510" t="str">
        <f t="shared" si="123"/>
        <v/>
      </c>
      <c r="BX347" s="510" t="str">
        <f t="shared" si="124"/>
        <v/>
      </c>
      <c r="BY347" s="510" t="str">
        <f t="shared" si="125"/>
        <v/>
      </c>
      <c r="BZ347" s="516" t="str">
        <f t="shared" si="126"/>
        <v/>
      </c>
      <c r="CA347" s="510" t="str">
        <f>分岐管理シート!BB347</f>
        <v/>
      </c>
      <c r="CB347" s="511" t="str">
        <f t="shared" ref="CB347:CB410" si="131">IF(AND(F347="",OR(D347&lt;&gt;"",E347&lt;&gt;"",G347&lt;&gt;"",H347&lt;&gt;"",I347&lt;&gt;"",J347&lt;&gt;"",K347&lt;&gt;"",L347&lt;&gt;"",M347&lt;&gt;"",P347&lt;&gt;"",AE347&lt;&gt;"",AF347&lt;&gt;"",AG347&lt;&gt;"",AH347&lt;&gt;"",AI347&lt;&gt;"",AJ347&lt;&gt;"",AK347&lt;&gt;"",AL347&lt;&gt;"",AM347&lt;&gt;"",AN347&lt;&gt;"",AO347&lt;&gt;"",AP347&lt;&gt;"",AQ347&lt;&gt;"")),"error","")</f>
        <v/>
      </c>
      <c r="CC347" s="517" t="str">
        <f t="shared" si="107"/>
        <v/>
      </c>
    </row>
    <row r="348" spans="1:81">
      <c r="A348" s="7"/>
      <c r="B348" s="16"/>
      <c r="C348" s="46">
        <v>267</v>
      </c>
      <c r="D348" s="64"/>
      <c r="E348" s="64"/>
      <c r="F348" s="64"/>
      <c r="G348" s="93"/>
      <c r="H348" s="93"/>
      <c r="I348" s="115"/>
      <c r="J348" s="115"/>
      <c r="K348" s="115"/>
      <c r="L348" s="115"/>
      <c r="M348" s="147"/>
      <c r="N348" s="161">
        <f t="shared" si="108"/>
        <v>0</v>
      </c>
      <c r="O348" s="167">
        <f t="shared" si="109"/>
        <v>0</v>
      </c>
      <c r="P348" s="181"/>
      <c r="Q348" s="194"/>
      <c r="R348" s="194"/>
      <c r="S348" s="194"/>
      <c r="T348" s="194"/>
      <c r="U348" s="194"/>
      <c r="V348" s="194"/>
      <c r="W348" s="194"/>
      <c r="X348" s="194"/>
      <c r="Y348" s="194"/>
      <c r="Z348" s="194"/>
      <c r="AA348" s="194"/>
      <c r="AB348" s="194"/>
      <c r="AC348" s="194"/>
      <c r="AD348" s="194"/>
      <c r="AE348" s="194"/>
      <c r="AF348" s="147"/>
      <c r="AG348" s="115"/>
      <c r="AH348" s="115"/>
      <c r="AI348" s="93"/>
      <c r="AJ348" s="93"/>
      <c r="AK348" s="307"/>
      <c r="AL348" s="325"/>
      <c r="AM348" s="325"/>
      <c r="AN348" s="147"/>
      <c r="AO348" s="350"/>
      <c r="AP348" s="359"/>
      <c r="AQ348" s="379"/>
      <c r="AR348" s="405"/>
      <c r="AS348" s="405"/>
      <c r="AT348" s="430" t="str">
        <f t="shared" si="110"/>
        <v/>
      </c>
      <c r="AU348" s="437" t="str">
        <f t="shared" si="111"/>
        <v/>
      </c>
      <c r="AV348" s="443" t="str">
        <f t="shared" si="112"/>
        <v/>
      </c>
      <c r="AW348" s="450" t="str">
        <f t="shared" si="106"/>
        <v/>
      </c>
      <c r="AX348" s="450" t="str">
        <f t="shared" si="113"/>
        <v/>
      </c>
      <c r="AY348" s="457" t="str">
        <f t="shared" si="114"/>
        <v/>
      </c>
      <c r="AZ348" s="464" t="str">
        <f t="shared" si="115"/>
        <v/>
      </c>
      <c r="BA348" s="47" t="str">
        <f t="shared" si="116"/>
        <v/>
      </c>
      <c r="BB348" s="47" t="str">
        <f t="shared" si="117"/>
        <v/>
      </c>
      <c r="BC348" s="47" t="str">
        <f t="shared" si="118"/>
        <v/>
      </c>
      <c r="BD348" s="47" t="str">
        <f t="shared" si="127"/>
        <v/>
      </c>
      <c r="BE348" s="486"/>
      <c r="BF348" s="492"/>
      <c r="BG348" s="464" t="str">
        <f t="shared" si="119"/>
        <v/>
      </c>
      <c r="BH348" s="464" t="str">
        <f t="shared" si="128"/>
        <v/>
      </c>
      <c r="BI348" s="464" t="str">
        <f t="shared" si="120"/>
        <v/>
      </c>
      <c r="BJ348" s="492"/>
      <c r="BK348" s="492"/>
      <c r="BL348" s="492"/>
      <c r="BM348" s="492"/>
      <c r="BN348" s="464" t="str">
        <f t="shared" si="121"/>
        <v/>
      </c>
      <c r="BO348" s="464" t="str">
        <f t="shared" si="122"/>
        <v/>
      </c>
      <c r="BP348" s="504" t="str">
        <f t="shared" si="129"/>
        <v/>
      </c>
      <c r="BQ348" s="510" t="str">
        <f t="shared" si="130"/>
        <v/>
      </c>
      <c r="BR348" s="510" t="str">
        <f>IF(F348="","",IF(OR(分岐管理シート!AK348&lt;1,分岐管理シート!AK348&gt;13),"error",""))</f>
        <v/>
      </c>
      <c r="BS348" s="510" t="str">
        <f>IF(F348="","",IF(VLOOKUP(AJ348,―!$AD$2:$AE$14,2,FALSE)&lt;=VLOOKUP(AK348,―!$AD$2:$AE$14,2,FALSE),"","error"))</f>
        <v/>
      </c>
      <c r="BT348" s="516"/>
      <c r="BU348" s="516"/>
      <c r="BV348" s="516"/>
      <c r="BW348" s="510" t="str">
        <f t="shared" si="123"/>
        <v/>
      </c>
      <c r="BX348" s="510" t="str">
        <f t="shared" si="124"/>
        <v/>
      </c>
      <c r="BY348" s="510" t="str">
        <f t="shared" si="125"/>
        <v/>
      </c>
      <c r="BZ348" s="516" t="str">
        <f t="shared" si="126"/>
        <v/>
      </c>
      <c r="CA348" s="510" t="str">
        <f>分岐管理シート!BB348</f>
        <v/>
      </c>
      <c r="CB348" s="511" t="str">
        <f t="shared" si="131"/>
        <v/>
      </c>
      <c r="CC348" s="517" t="str">
        <f t="shared" si="107"/>
        <v/>
      </c>
    </row>
    <row r="349" spans="1:81">
      <c r="A349" s="7"/>
      <c r="B349" s="16"/>
      <c r="C349" s="47">
        <v>268</v>
      </c>
      <c r="D349" s="64"/>
      <c r="E349" s="64"/>
      <c r="F349" s="64"/>
      <c r="G349" s="93"/>
      <c r="H349" s="93"/>
      <c r="I349" s="115"/>
      <c r="J349" s="115"/>
      <c r="K349" s="115"/>
      <c r="L349" s="115"/>
      <c r="M349" s="147"/>
      <c r="N349" s="161">
        <f t="shared" si="108"/>
        <v>0</v>
      </c>
      <c r="O349" s="167">
        <f t="shared" si="109"/>
        <v>0</v>
      </c>
      <c r="P349" s="181"/>
      <c r="Q349" s="194"/>
      <c r="R349" s="194"/>
      <c r="S349" s="194"/>
      <c r="T349" s="194"/>
      <c r="U349" s="194"/>
      <c r="V349" s="194"/>
      <c r="W349" s="194"/>
      <c r="X349" s="194"/>
      <c r="Y349" s="194"/>
      <c r="Z349" s="194"/>
      <c r="AA349" s="194"/>
      <c r="AB349" s="194"/>
      <c r="AC349" s="194"/>
      <c r="AD349" s="194"/>
      <c r="AE349" s="194"/>
      <c r="AF349" s="147"/>
      <c r="AG349" s="115"/>
      <c r="AH349" s="115"/>
      <c r="AI349" s="93"/>
      <c r="AJ349" s="93"/>
      <c r="AK349" s="307"/>
      <c r="AL349" s="325"/>
      <c r="AM349" s="325"/>
      <c r="AN349" s="147"/>
      <c r="AO349" s="350"/>
      <c r="AP349" s="359"/>
      <c r="AQ349" s="379"/>
      <c r="AR349" s="405"/>
      <c r="AS349" s="405"/>
      <c r="AT349" s="430" t="str">
        <f t="shared" si="110"/>
        <v/>
      </c>
      <c r="AU349" s="437" t="str">
        <f t="shared" si="111"/>
        <v/>
      </c>
      <c r="AV349" s="443" t="str">
        <f t="shared" si="112"/>
        <v/>
      </c>
      <c r="AW349" s="450" t="str">
        <f t="shared" si="106"/>
        <v/>
      </c>
      <c r="AX349" s="450" t="str">
        <f t="shared" si="113"/>
        <v/>
      </c>
      <c r="AY349" s="457" t="str">
        <f t="shared" si="114"/>
        <v/>
      </c>
      <c r="AZ349" s="464" t="str">
        <f t="shared" si="115"/>
        <v/>
      </c>
      <c r="BA349" s="47" t="str">
        <f t="shared" si="116"/>
        <v/>
      </c>
      <c r="BB349" s="47" t="str">
        <f t="shared" si="117"/>
        <v/>
      </c>
      <c r="BC349" s="47" t="str">
        <f t="shared" si="118"/>
        <v/>
      </c>
      <c r="BD349" s="47" t="str">
        <f t="shared" si="127"/>
        <v/>
      </c>
      <c r="BE349" s="486"/>
      <c r="BF349" s="492"/>
      <c r="BG349" s="464" t="str">
        <f t="shared" si="119"/>
        <v/>
      </c>
      <c r="BH349" s="464" t="str">
        <f t="shared" si="128"/>
        <v/>
      </c>
      <c r="BI349" s="464" t="str">
        <f t="shared" si="120"/>
        <v/>
      </c>
      <c r="BJ349" s="492"/>
      <c r="BK349" s="492"/>
      <c r="BL349" s="492"/>
      <c r="BM349" s="492"/>
      <c r="BN349" s="464" t="str">
        <f t="shared" si="121"/>
        <v/>
      </c>
      <c r="BO349" s="464" t="str">
        <f t="shared" si="122"/>
        <v/>
      </c>
      <c r="BP349" s="504" t="str">
        <f t="shared" si="129"/>
        <v/>
      </c>
      <c r="BQ349" s="510" t="str">
        <f t="shared" si="130"/>
        <v/>
      </c>
      <c r="BR349" s="510" t="str">
        <f>IF(F349="","",IF(OR(分岐管理シート!AK349&lt;1,分岐管理シート!AK349&gt;13),"error",""))</f>
        <v/>
      </c>
      <c r="BS349" s="510" t="str">
        <f>IF(F349="","",IF(VLOOKUP(AJ349,―!$AD$2:$AE$14,2,FALSE)&lt;=VLOOKUP(AK349,―!$AD$2:$AE$14,2,FALSE),"","error"))</f>
        <v/>
      </c>
      <c r="BT349" s="516"/>
      <c r="BU349" s="516"/>
      <c r="BV349" s="516"/>
      <c r="BW349" s="510" t="str">
        <f t="shared" si="123"/>
        <v/>
      </c>
      <c r="BX349" s="510" t="str">
        <f t="shared" si="124"/>
        <v/>
      </c>
      <c r="BY349" s="510" t="str">
        <f t="shared" si="125"/>
        <v/>
      </c>
      <c r="BZ349" s="516" t="str">
        <f t="shared" si="126"/>
        <v/>
      </c>
      <c r="CA349" s="510" t="str">
        <f>分岐管理シート!BB349</f>
        <v/>
      </c>
      <c r="CB349" s="511" t="str">
        <f t="shared" si="131"/>
        <v/>
      </c>
      <c r="CC349" s="517" t="str">
        <f t="shared" si="107"/>
        <v/>
      </c>
    </row>
    <row r="350" spans="1:81">
      <c r="A350" s="7"/>
      <c r="B350" s="16"/>
      <c r="C350" s="47">
        <v>269</v>
      </c>
      <c r="D350" s="64"/>
      <c r="E350" s="64"/>
      <c r="F350" s="64"/>
      <c r="G350" s="93"/>
      <c r="H350" s="93"/>
      <c r="I350" s="115"/>
      <c r="J350" s="115"/>
      <c r="K350" s="115"/>
      <c r="L350" s="115"/>
      <c r="M350" s="147"/>
      <c r="N350" s="161">
        <f t="shared" si="108"/>
        <v>0</v>
      </c>
      <c r="O350" s="167">
        <f t="shared" si="109"/>
        <v>0</v>
      </c>
      <c r="P350" s="181"/>
      <c r="Q350" s="194"/>
      <c r="R350" s="194"/>
      <c r="S350" s="194"/>
      <c r="T350" s="194"/>
      <c r="U350" s="194"/>
      <c r="V350" s="194"/>
      <c r="W350" s="194"/>
      <c r="X350" s="194"/>
      <c r="Y350" s="194"/>
      <c r="Z350" s="194"/>
      <c r="AA350" s="194"/>
      <c r="AB350" s="194"/>
      <c r="AC350" s="194"/>
      <c r="AD350" s="194"/>
      <c r="AE350" s="194"/>
      <c r="AF350" s="147"/>
      <c r="AG350" s="115"/>
      <c r="AH350" s="115"/>
      <c r="AI350" s="93"/>
      <c r="AJ350" s="93"/>
      <c r="AK350" s="307"/>
      <c r="AL350" s="325"/>
      <c r="AM350" s="325"/>
      <c r="AN350" s="147"/>
      <c r="AO350" s="350"/>
      <c r="AP350" s="359"/>
      <c r="AQ350" s="379"/>
      <c r="AR350" s="405"/>
      <c r="AS350" s="405"/>
      <c r="AT350" s="430" t="str">
        <f t="shared" si="110"/>
        <v/>
      </c>
      <c r="AU350" s="437" t="str">
        <f t="shared" si="111"/>
        <v/>
      </c>
      <c r="AV350" s="443" t="str">
        <f t="shared" si="112"/>
        <v/>
      </c>
      <c r="AW350" s="450" t="str">
        <f t="shared" si="106"/>
        <v/>
      </c>
      <c r="AX350" s="450" t="str">
        <f t="shared" si="113"/>
        <v/>
      </c>
      <c r="AY350" s="457" t="str">
        <f t="shared" si="114"/>
        <v/>
      </c>
      <c r="AZ350" s="464" t="str">
        <f t="shared" si="115"/>
        <v/>
      </c>
      <c r="BA350" s="47" t="str">
        <f t="shared" si="116"/>
        <v/>
      </c>
      <c r="BB350" s="47" t="str">
        <f t="shared" si="117"/>
        <v/>
      </c>
      <c r="BC350" s="47" t="str">
        <f t="shared" si="118"/>
        <v/>
      </c>
      <c r="BD350" s="47" t="str">
        <f t="shared" si="127"/>
        <v/>
      </c>
      <c r="BE350" s="486"/>
      <c r="BF350" s="492"/>
      <c r="BG350" s="464" t="str">
        <f t="shared" si="119"/>
        <v/>
      </c>
      <c r="BH350" s="464" t="str">
        <f t="shared" si="128"/>
        <v/>
      </c>
      <c r="BI350" s="464" t="str">
        <f t="shared" si="120"/>
        <v/>
      </c>
      <c r="BJ350" s="492"/>
      <c r="BK350" s="492"/>
      <c r="BL350" s="492"/>
      <c r="BM350" s="492"/>
      <c r="BN350" s="464" t="str">
        <f t="shared" si="121"/>
        <v/>
      </c>
      <c r="BO350" s="464" t="str">
        <f t="shared" si="122"/>
        <v/>
      </c>
      <c r="BP350" s="504" t="str">
        <f t="shared" si="129"/>
        <v/>
      </c>
      <c r="BQ350" s="510" t="str">
        <f t="shared" si="130"/>
        <v/>
      </c>
      <c r="BR350" s="510" t="str">
        <f>IF(F350="","",IF(OR(分岐管理シート!AK350&lt;1,分岐管理シート!AK350&gt;13),"error",""))</f>
        <v/>
      </c>
      <c r="BS350" s="510" t="str">
        <f>IF(F350="","",IF(VLOOKUP(AJ350,―!$AD$2:$AE$14,2,FALSE)&lt;=VLOOKUP(AK350,―!$AD$2:$AE$14,2,FALSE),"","error"))</f>
        <v/>
      </c>
      <c r="BT350" s="516"/>
      <c r="BU350" s="516"/>
      <c r="BV350" s="516"/>
      <c r="BW350" s="510" t="str">
        <f t="shared" si="123"/>
        <v/>
      </c>
      <c r="BX350" s="510" t="str">
        <f t="shared" si="124"/>
        <v/>
      </c>
      <c r="BY350" s="510" t="str">
        <f t="shared" si="125"/>
        <v/>
      </c>
      <c r="BZ350" s="516" t="str">
        <f t="shared" si="126"/>
        <v/>
      </c>
      <c r="CA350" s="510" t="str">
        <f>分岐管理シート!BB350</f>
        <v/>
      </c>
      <c r="CB350" s="511" t="str">
        <f t="shared" si="131"/>
        <v/>
      </c>
      <c r="CC350" s="517" t="str">
        <f t="shared" si="107"/>
        <v/>
      </c>
    </row>
    <row r="351" spans="1:81">
      <c r="A351" s="7"/>
      <c r="B351" s="16"/>
      <c r="C351" s="46">
        <v>270</v>
      </c>
      <c r="D351" s="64"/>
      <c r="E351" s="64"/>
      <c r="F351" s="64"/>
      <c r="G351" s="93"/>
      <c r="H351" s="93"/>
      <c r="I351" s="115"/>
      <c r="J351" s="115"/>
      <c r="K351" s="115"/>
      <c r="L351" s="115"/>
      <c r="M351" s="147"/>
      <c r="N351" s="161">
        <f t="shared" si="108"/>
        <v>0</v>
      </c>
      <c r="O351" s="167">
        <f t="shared" si="109"/>
        <v>0</v>
      </c>
      <c r="P351" s="181"/>
      <c r="Q351" s="194"/>
      <c r="R351" s="194"/>
      <c r="S351" s="194"/>
      <c r="T351" s="194"/>
      <c r="U351" s="194"/>
      <c r="V351" s="194"/>
      <c r="W351" s="194"/>
      <c r="X351" s="194"/>
      <c r="Y351" s="194"/>
      <c r="Z351" s="194"/>
      <c r="AA351" s="194"/>
      <c r="AB351" s="194"/>
      <c r="AC351" s="194"/>
      <c r="AD351" s="194"/>
      <c r="AE351" s="194"/>
      <c r="AF351" s="147"/>
      <c r="AG351" s="115"/>
      <c r="AH351" s="115"/>
      <c r="AI351" s="93"/>
      <c r="AJ351" s="93"/>
      <c r="AK351" s="307"/>
      <c r="AL351" s="325"/>
      <c r="AM351" s="325"/>
      <c r="AN351" s="147"/>
      <c r="AO351" s="350"/>
      <c r="AP351" s="359"/>
      <c r="AQ351" s="379"/>
      <c r="AR351" s="405"/>
      <c r="AS351" s="405"/>
      <c r="AT351" s="430" t="str">
        <f t="shared" si="110"/>
        <v/>
      </c>
      <c r="AU351" s="437" t="str">
        <f t="shared" si="111"/>
        <v/>
      </c>
      <c r="AV351" s="443" t="str">
        <f t="shared" si="112"/>
        <v/>
      </c>
      <c r="AW351" s="450" t="str">
        <f t="shared" si="106"/>
        <v/>
      </c>
      <c r="AX351" s="450" t="str">
        <f t="shared" si="113"/>
        <v/>
      </c>
      <c r="AY351" s="457" t="str">
        <f t="shared" si="114"/>
        <v/>
      </c>
      <c r="AZ351" s="464" t="str">
        <f t="shared" si="115"/>
        <v/>
      </c>
      <c r="BA351" s="47" t="str">
        <f t="shared" si="116"/>
        <v/>
      </c>
      <c r="BB351" s="47" t="str">
        <f t="shared" si="117"/>
        <v/>
      </c>
      <c r="BC351" s="47" t="str">
        <f t="shared" si="118"/>
        <v/>
      </c>
      <c r="BD351" s="47" t="str">
        <f t="shared" si="127"/>
        <v/>
      </c>
      <c r="BE351" s="486"/>
      <c r="BF351" s="492"/>
      <c r="BG351" s="464" t="str">
        <f t="shared" si="119"/>
        <v/>
      </c>
      <c r="BH351" s="464" t="str">
        <f t="shared" si="128"/>
        <v/>
      </c>
      <c r="BI351" s="464" t="str">
        <f t="shared" si="120"/>
        <v/>
      </c>
      <c r="BJ351" s="492"/>
      <c r="BK351" s="492"/>
      <c r="BL351" s="492"/>
      <c r="BM351" s="492"/>
      <c r="BN351" s="464" t="str">
        <f t="shared" si="121"/>
        <v/>
      </c>
      <c r="BO351" s="464" t="str">
        <f t="shared" si="122"/>
        <v/>
      </c>
      <c r="BP351" s="504" t="str">
        <f t="shared" si="129"/>
        <v/>
      </c>
      <c r="BQ351" s="510" t="str">
        <f t="shared" si="130"/>
        <v/>
      </c>
      <c r="BR351" s="510" t="str">
        <f>IF(F351="","",IF(OR(分岐管理シート!AK351&lt;1,分岐管理シート!AK351&gt;13),"error",""))</f>
        <v/>
      </c>
      <c r="BS351" s="510" t="str">
        <f>IF(F351="","",IF(VLOOKUP(AJ351,―!$AD$2:$AE$14,2,FALSE)&lt;=VLOOKUP(AK351,―!$AD$2:$AE$14,2,FALSE),"","error"))</f>
        <v/>
      </c>
      <c r="BT351" s="516"/>
      <c r="BU351" s="516"/>
      <c r="BV351" s="516"/>
      <c r="BW351" s="510" t="str">
        <f t="shared" si="123"/>
        <v/>
      </c>
      <c r="BX351" s="510" t="str">
        <f t="shared" si="124"/>
        <v/>
      </c>
      <c r="BY351" s="510" t="str">
        <f t="shared" si="125"/>
        <v/>
      </c>
      <c r="BZ351" s="516" t="str">
        <f t="shared" si="126"/>
        <v/>
      </c>
      <c r="CA351" s="510" t="str">
        <f>分岐管理シート!BB351</f>
        <v/>
      </c>
      <c r="CB351" s="511" t="str">
        <f t="shared" si="131"/>
        <v/>
      </c>
      <c r="CC351" s="517" t="str">
        <f t="shared" si="107"/>
        <v/>
      </c>
    </row>
    <row r="352" spans="1:81">
      <c r="A352" s="7"/>
      <c r="B352" s="16"/>
      <c r="C352" s="47">
        <v>271</v>
      </c>
      <c r="D352" s="64"/>
      <c r="E352" s="64"/>
      <c r="F352" s="64"/>
      <c r="G352" s="93"/>
      <c r="H352" s="93"/>
      <c r="I352" s="115"/>
      <c r="J352" s="115"/>
      <c r="K352" s="115"/>
      <c r="L352" s="115"/>
      <c r="M352" s="147"/>
      <c r="N352" s="161">
        <f t="shared" si="108"/>
        <v>0</v>
      </c>
      <c r="O352" s="167">
        <f t="shared" si="109"/>
        <v>0</v>
      </c>
      <c r="P352" s="181"/>
      <c r="Q352" s="194"/>
      <c r="R352" s="194"/>
      <c r="S352" s="194"/>
      <c r="T352" s="194"/>
      <c r="U352" s="194"/>
      <c r="V352" s="194"/>
      <c r="W352" s="194"/>
      <c r="X352" s="194"/>
      <c r="Y352" s="194"/>
      <c r="Z352" s="194"/>
      <c r="AA352" s="194"/>
      <c r="AB352" s="194"/>
      <c r="AC352" s="194"/>
      <c r="AD352" s="194"/>
      <c r="AE352" s="194"/>
      <c r="AF352" s="147"/>
      <c r="AG352" s="115"/>
      <c r="AH352" s="115"/>
      <c r="AI352" s="93"/>
      <c r="AJ352" s="93"/>
      <c r="AK352" s="307"/>
      <c r="AL352" s="325"/>
      <c r="AM352" s="325"/>
      <c r="AN352" s="147"/>
      <c r="AO352" s="350"/>
      <c r="AP352" s="359"/>
      <c r="AQ352" s="379"/>
      <c r="AR352" s="405"/>
      <c r="AS352" s="405"/>
      <c r="AT352" s="430" t="str">
        <f t="shared" si="110"/>
        <v/>
      </c>
      <c r="AU352" s="437" t="str">
        <f t="shared" si="111"/>
        <v/>
      </c>
      <c r="AV352" s="443" t="str">
        <f t="shared" si="112"/>
        <v/>
      </c>
      <c r="AW352" s="450" t="str">
        <f t="shared" si="106"/>
        <v/>
      </c>
      <c r="AX352" s="450" t="str">
        <f t="shared" si="113"/>
        <v/>
      </c>
      <c r="AY352" s="457" t="str">
        <f t="shared" si="114"/>
        <v/>
      </c>
      <c r="AZ352" s="464" t="str">
        <f t="shared" si="115"/>
        <v/>
      </c>
      <c r="BA352" s="47" t="str">
        <f t="shared" si="116"/>
        <v/>
      </c>
      <c r="BB352" s="47" t="str">
        <f t="shared" si="117"/>
        <v/>
      </c>
      <c r="BC352" s="47" t="str">
        <f t="shared" si="118"/>
        <v/>
      </c>
      <c r="BD352" s="47" t="str">
        <f t="shared" si="127"/>
        <v/>
      </c>
      <c r="BE352" s="486"/>
      <c r="BF352" s="492"/>
      <c r="BG352" s="464" t="str">
        <f t="shared" si="119"/>
        <v/>
      </c>
      <c r="BH352" s="464" t="str">
        <f t="shared" si="128"/>
        <v/>
      </c>
      <c r="BI352" s="464" t="str">
        <f t="shared" si="120"/>
        <v/>
      </c>
      <c r="BJ352" s="492"/>
      <c r="BK352" s="492"/>
      <c r="BL352" s="492"/>
      <c r="BM352" s="492"/>
      <c r="BN352" s="464" t="str">
        <f t="shared" si="121"/>
        <v/>
      </c>
      <c r="BO352" s="464" t="str">
        <f t="shared" si="122"/>
        <v/>
      </c>
      <c r="BP352" s="504" t="str">
        <f t="shared" si="129"/>
        <v/>
      </c>
      <c r="BQ352" s="510" t="str">
        <f t="shared" si="130"/>
        <v/>
      </c>
      <c r="BR352" s="510" t="str">
        <f>IF(F352="","",IF(OR(分岐管理シート!AK352&lt;1,分岐管理シート!AK352&gt;13),"error",""))</f>
        <v/>
      </c>
      <c r="BS352" s="510" t="str">
        <f>IF(F352="","",IF(VLOOKUP(AJ352,―!$AD$2:$AE$14,2,FALSE)&lt;=VLOOKUP(AK352,―!$AD$2:$AE$14,2,FALSE),"","error"))</f>
        <v/>
      </c>
      <c r="BT352" s="516"/>
      <c r="BU352" s="516"/>
      <c r="BV352" s="516"/>
      <c r="BW352" s="510" t="str">
        <f t="shared" si="123"/>
        <v/>
      </c>
      <c r="BX352" s="510" t="str">
        <f t="shared" si="124"/>
        <v/>
      </c>
      <c r="BY352" s="510" t="str">
        <f t="shared" si="125"/>
        <v/>
      </c>
      <c r="BZ352" s="516" t="str">
        <f t="shared" si="126"/>
        <v/>
      </c>
      <c r="CA352" s="510" t="str">
        <f>分岐管理シート!BB352</f>
        <v/>
      </c>
      <c r="CB352" s="511" t="str">
        <f t="shared" si="131"/>
        <v/>
      </c>
      <c r="CC352" s="517" t="str">
        <f t="shared" si="107"/>
        <v/>
      </c>
    </row>
    <row r="353" spans="1:81">
      <c r="A353" s="7"/>
      <c r="B353" s="16"/>
      <c r="C353" s="47">
        <v>272</v>
      </c>
      <c r="D353" s="64"/>
      <c r="E353" s="64"/>
      <c r="F353" s="64"/>
      <c r="G353" s="93"/>
      <c r="H353" s="93"/>
      <c r="I353" s="115"/>
      <c r="J353" s="115"/>
      <c r="K353" s="115"/>
      <c r="L353" s="115"/>
      <c r="M353" s="147"/>
      <c r="N353" s="161">
        <f t="shared" si="108"/>
        <v>0</v>
      </c>
      <c r="O353" s="167">
        <f t="shared" si="109"/>
        <v>0</v>
      </c>
      <c r="P353" s="181"/>
      <c r="Q353" s="194"/>
      <c r="R353" s="194"/>
      <c r="S353" s="194"/>
      <c r="T353" s="194"/>
      <c r="U353" s="194"/>
      <c r="V353" s="194"/>
      <c r="W353" s="194"/>
      <c r="X353" s="194"/>
      <c r="Y353" s="194"/>
      <c r="Z353" s="194"/>
      <c r="AA353" s="194"/>
      <c r="AB353" s="194"/>
      <c r="AC353" s="194"/>
      <c r="AD353" s="194"/>
      <c r="AE353" s="194"/>
      <c r="AF353" s="147"/>
      <c r="AG353" s="115"/>
      <c r="AH353" s="115"/>
      <c r="AI353" s="93"/>
      <c r="AJ353" s="93"/>
      <c r="AK353" s="307"/>
      <c r="AL353" s="325"/>
      <c r="AM353" s="325"/>
      <c r="AN353" s="147"/>
      <c r="AO353" s="350"/>
      <c r="AP353" s="359"/>
      <c r="AQ353" s="379"/>
      <c r="AR353" s="405"/>
      <c r="AS353" s="405"/>
      <c r="AT353" s="430" t="str">
        <f t="shared" si="110"/>
        <v/>
      </c>
      <c r="AU353" s="437" t="str">
        <f t="shared" si="111"/>
        <v/>
      </c>
      <c r="AV353" s="443" t="str">
        <f t="shared" si="112"/>
        <v/>
      </c>
      <c r="AW353" s="450" t="str">
        <f t="shared" si="106"/>
        <v/>
      </c>
      <c r="AX353" s="450" t="str">
        <f t="shared" si="113"/>
        <v/>
      </c>
      <c r="AY353" s="457" t="str">
        <f t="shared" si="114"/>
        <v/>
      </c>
      <c r="AZ353" s="464" t="str">
        <f t="shared" si="115"/>
        <v/>
      </c>
      <c r="BA353" s="47" t="str">
        <f t="shared" si="116"/>
        <v/>
      </c>
      <c r="BB353" s="47" t="str">
        <f t="shared" si="117"/>
        <v/>
      </c>
      <c r="BC353" s="47" t="str">
        <f t="shared" si="118"/>
        <v/>
      </c>
      <c r="BD353" s="47" t="str">
        <f t="shared" si="127"/>
        <v/>
      </c>
      <c r="BE353" s="486"/>
      <c r="BF353" s="492"/>
      <c r="BG353" s="464" t="str">
        <f t="shared" si="119"/>
        <v/>
      </c>
      <c r="BH353" s="464" t="str">
        <f t="shared" si="128"/>
        <v/>
      </c>
      <c r="BI353" s="464" t="str">
        <f t="shared" si="120"/>
        <v/>
      </c>
      <c r="BJ353" s="492"/>
      <c r="BK353" s="492"/>
      <c r="BL353" s="492"/>
      <c r="BM353" s="492"/>
      <c r="BN353" s="464" t="str">
        <f t="shared" si="121"/>
        <v/>
      </c>
      <c r="BO353" s="464" t="str">
        <f t="shared" si="122"/>
        <v/>
      </c>
      <c r="BP353" s="504" t="str">
        <f t="shared" si="129"/>
        <v/>
      </c>
      <c r="BQ353" s="510" t="str">
        <f t="shared" si="130"/>
        <v/>
      </c>
      <c r="BR353" s="510" t="str">
        <f>IF(F353="","",IF(OR(分岐管理シート!AK353&lt;1,分岐管理シート!AK353&gt;13),"error",""))</f>
        <v/>
      </c>
      <c r="BS353" s="510" t="str">
        <f>IF(F353="","",IF(VLOOKUP(AJ353,―!$AD$2:$AE$14,2,FALSE)&lt;=VLOOKUP(AK353,―!$AD$2:$AE$14,2,FALSE),"","error"))</f>
        <v/>
      </c>
      <c r="BT353" s="516"/>
      <c r="BU353" s="516"/>
      <c r="BV353" s="516"/>
      <c r="BW353" s="510" t="str">
        <f t="shared" si="123"/>
        <v/>
      </c>
      <c r="BX353" s="510" t="str">
        <f t="shared" si="124"/>
        <v/>
      </c>
      <c r="BY353" s="510" t="str">
        <f t="shared" si="125"/>
        <v/>
      </c>
      <c r="BZ353" s="516" t="str">
        <f t="shared" si="126"/>
        <v/>
      </c>
      <c r="CA353" s="510" t="str">
        <f>分岐管理シート!BB353</f>
        <v/>
      </c>
      <c r="CB353" s="511" t="str">
        <f t="shared" si="131"/>
        <v/>
      </c>
      <c r="CC353" s="517" t="str">
        <f t="shared" si="107"/>
        <v/>
      </c>
    </row>
    <row r="354" spans="1:81">
      <c r="A354" s="7"/>
      <c r="B354" s="16"/>
      <c r="C354" s="46">
        <v>273</v>
      </c>
      <c r="D354" s="64"/>
      <c r="E354" s="64"/>
      <c r="F354" s="64"/>
      <c r="G354" s="93"/>
      <c r="H354" s="93"/>
      <c r="I354" s="115"/>
      <c r="J354" s="115"/>
      <c r="K354" s="115"/>
      <c r="L354" s="115"/>
      <c r="M354" s="147"/>
      <c r="N354" s="161">
        <f t="shared" si="108"/>
        <v>0</v>
      </c>
      <c r="O354" s="167">
        <f t="shared" si="109"/>
        <v>0</v>
      </c>
      <c r="P354" s="181"/>
      <c r="Q354" s="194"/>
      <c r="R354" s="194"/>
      <c r="S354" s="194"/>
      <c r="T354" s="194"/>
      <c r="U354" s="194"/>
      <c r="V354" s="194"/>
      <c r="W354" s="194"/>
      <c r="X354" s="194"/>
      <c r="Y354" s="194"/>
      <c r="Z354" s="194"/>
      <c r="AA354" s="194"/>
      <c r="AB354" s="194"/>
      <c r="AC354" s="194"/>
      <c r="AD354" s="194"/>
      <c r="AE354" s="194"/>
      <c r="AF354" s="147"/>
      <c r="AG354" s="115"/>
      <c r="AH354" s="115"/>
      <c r="AI354" s="93"/>
      <c r="AJ354" s="93"/>
      <c r="AK354" s="307"/>
      <c r="AL354" s="325"/>
      <c r="AM354" s="325"/>
      <c r="AN354" s="147"/>
      <c r="AO354" s="350"/>
      <c r="AP354" s="359"/>
      <c r="AQ354" s="379"/>
      <c r="AR354" s="405"/>
      <c r="AS354" s="405"/>
      <c r="AT354" s="430" t="str">
        <f t="shared" si="110"/>
        <v/>
      </c>
      <c r="AU354" s="437" t="str">
        <f t="shared" si="111"/>
        <v/>
      </c>
      <c r="AV354" s="443" t="str">
        <f t="shared" si="112"/>
        <v/>
      </c>
      <c r="AW354" s="450" t="str">
        <f t="shared" si="106"/>
        <v/>
      </c>
      <c r="AX354" s="450" t="str">
        <f t="shared" si="113"/>
        <v/>
      </c>
      <c r="AY354" s="457" t="str">
        <f t="shared" si="114"/>
        <v/>
      </c>
      <c r="AZ354" s="464" t="str">
        <f t="shared" si="115"/>
        <v/>
      </c>
      <c r="BA354" s="47" t="str">
        <f t="shared" si="116"/>
        <v/>
      </c>
      <c r="BB354" s="47" t="str">
        <f t="shared" si="117"/>
        <v/>
      </c>
      <c r="BC354" s="47" t="str">
        <f t="shared" si="118"/>
        <v/>
      </c>
      <c r="BD354" s="47" t="str">
        <f t="shared" si="127"/>
        <v/>
      </c>
      <c r="BE354" s="486"/>
      <c r="BF354" s="492"/>
      <c r="BG354" s="464" t="str">
        <f t="shared" si="119"/>
        <v/>
      </c>
      <c r="BH354" s="464" t="str">
        <f t="shared" si="128"/>
        <v/>
      </c>
      <c r="BI354" s="464" t="str">
        <f t="shared" si="120"/>
        <v/>
      </c>
      <c r="BJ354" s="492"/>
      <c r="BK354" s="492"/>
      <c r="BL354" s="492"/>
      <c r="BM354" s="492"/>
      <c r="BN354" s="464" t="str">
        <f t="shared" si="121"/>
        <v/>
      </c>
      <c r="BO354" s="464" t="str">
        <f t="shared" si="122"/>
        <v/>
      </c>
      <c r="BP354" s="504" t="str">
        <f t="shared" si="129"/>
        <v/>
      </c>
      <c r="BQ354" s="510" t="str">
        <f t="shared" si="130"/>
        <v/>
      </c>
      <c r="BR354" s="510" t="str">
        <f>IF(F354="","",IF(OR(分岐管理シート!AK354&lt;1,分岐管理シート!AK354&gt;13),"error",""))</f>
        <v/>
      </c>
      <c r="BS354" s="510" t="str">
        <f>IF(F354="","",IF(VLOOKUP(AJ354,―!$AD$2:$AE$14,2,FALSE)&lt;=VLOOKUP(AK354,―!$AD$2:$AE$14,2,FALSE),"","error"))</f>
        <v/>
      </c>
      <c r="BT354" s="516"/>
      <c r="BU354" s="516"/>
      <c r="BV354" s="516"/>
      <c r="BW354" s="510" t="str">
        <f t="shared" si="123"/>
        <v/>
      </c>
      <c r="BX354" s="510" t="str">
        <f t="shared" si="124"/>
        <v/>
      </c>
      <c r="BY354" s="510" t="str">
        <f t="shared" si="125"/>
        <v/>
      </c>
      <c r="BZ354" s="516" t="str">
        <f t="shared" si="126"/>
        <v/>
      </c>
      <c r="CA354" s="510" t="str">
        <f>分岐管理シート!BB354</f>
        <v/>
      </c>
      <c r="CB354" s="511" t="str">
        <f t="shared" si="131"/>
        <v/>
      </c>
      <c r="CC354" s="517" t="str">
        <f t="shared" si="107"/>
        <v/>
      </c>
    </row>
    <row r="355" spans="1:81">
      <c r="A355" s="7"/>
      <c r="B355" s="16"/>
      <c r="C355" s="47">
        <v>274</v>
      </c>
      <c r="D355" s="64"/>
      <c r="E355" s="64"/>
      <c r="F355" s="64"/>
      <c r="G355" s="93"/>
      <c r="H355" s="93"/>
      <c r="I355" s="115"/>
      <c r="J355" s="115"/>
      <c r="K355" s="115"/>
      <c r="L355" s="115"/>
      <c r="M355" s="147"/>
      <c r="N355" s="161">
        <f t="shared" si="108"/>
        <v>0</v>
      </c>
      <c r="O355" s="167">
        <f t="shared" si="109"/>
        <v>0</v>
      </c>
      <c r="P355" s="181"/>
      <c r="Q355" s="194"/>
      <c r="R355" s="194"/>
      <c r="S355" s="194"/>
      <c r="T355" s="194"/>
      <c r="U355" s="194"/>
      <c r="V355" s="194"/>
      <c r="W355" s="194"/>
      <c r="X355" s="194"/>
      <c r="Y355" s="194"/>
      <c r="Z355" s="194"/>
      <c r="AA355" s="194"/>
      <c r="AB355" s="194"/>
      <c r="AC355" s="194"/>
      <c r="AD355" s="194"/>
      <c r="AE355" s="194"/>
      <c r="AF355" s="147"/>
      <c r="AG355" s="115"/>
      <c r="AH355" s="115"/>
      <c r="AI355" s="93"/>
      <c r="AJ355" s="93"/>
      <c r="AK355" s="307"/>
      <c r="AL355" s="325"/>
      <c r="AM355" s="325"/>
      <c r="AN355" s="147"/>
      <c r="AO355" s="350"/>
      <c r="AP355" s="359"/>
      <c r="AQ355" s="379"/>
      <c r="AR355" s="405"/>
      <c r="AS355" s="405"/>
      <c r="AT355" s="430" t="str">
        <f t="shared" si="110"/>
        <v/>
      </c>
      <c r="AU355" s="437" t="str">
        <f t="shared" si="111"/>
        <v/>
      </c>
      <c r="AV355" s="443" t="str">
        <f t="shared" si="112"/>
        <v/>
      </c>
      <c r="AW355" s="450" t="str">
        <f t="shared" si="106"/>
        <v/>
      </c>
      <c r="AX355" s="450" t="str">
        <f t="shared" si="113"/>
        <v/>
      </c>
      <c r="AY355" s="457" t="str">
        <f t="shared" si="114"/>
        <v/>
      </c>
      <c r="AZ355" s="464" t="str">
        <f t="shared" si="115"/>
        <v/>
      </c>
      <c r="BA355" s="47" t="str">
        <f t="shared" si="116"/>
        <v/>
      </c>
      <c r="BB355" s="47" t="str">
        <f t="shared" si="117"/>
        <v/>
      </c>
      <c r="BC355" s="47" t="str">
        <f t="shared" si="118"/>
        <v/>
      </c>
      <c r="BD355" s="47" t="str">
        <f t="shared" si="127"/>
        <v/>
      </c>
      <c r="BE355" s="486"/>
      <c r="BF355" s="492"/>
      <c r="BG355" s="464" t="str">
        <f t="shared" si="119"/>
        <v/>
      </c>
      <c r="BH355" s="464" t="str">
        <f t="shared" si="128"/>
        <v/>
      </c>
      <c r="BI355" s="464" t="str">
        <f t="shared" si="120"/>
        <v/>
      </c>
      <c r="BJ355" s="492"/>
      <c r="BK355" s="492"/>
      <c r="BL355" s="492"/>
      <c r="BM355" s="492"/>
      <c r="BN355" s="464" t="str">
        <f t="shared" si="121"/>
        <v/>
      </c>
      <c r="BO355" s="464" t="str">
        <f t="shared" si="122"/>
        <v/>
      </c>
      <c r="BP355" s="504" t="str">
        <f t="shared" si="129"/>
        <v/>
      </c>
      <c r="BQ355" s="510" t="str">
        <f t="shared" si="130"/>
        <v/>
      </c>
      <c r="BR355" s="510" t="str">
        <f>IF(F355="","",IF(OR(分岐管理シート!AK355&lt;1,分岐管理シート!AK355&gt;13),"error",""))</f>
        <v/>
      </c>
      <c r="BS355" s="510" t="str">
        <f>IF(F355="","",IF(VLOOKUP(AJ355,―!$AD$2:$AE$14,2,FALSE)&lt;=VLOOKUP(AK355,―!$AD$2:$AE$14,2,FALSE),"","error"))</f>
        <v/>
      </c>
      <c r="BT355" s="516"/>
      <c r="BU355" s="516"/>
      <c r="BV355" s="516"/>
      <c r="BW355" s="510" t="str">
        <f t="shared" si="123"/>
        <v/>
      </c>
      <c r="BX355" s="510" t="str">
        <f t="shared" si="124"/>
        <v/>
      </c>
      <c r="BY355" s="510" t="str">
        <f t="shared" si="125"/>
        <v/>
      </c>
      <c r="BZ355" s="516" t="str">
        <f t="shared" si="126"/>
        <v/>
      </c>
      <c r="CA355" s="510" t="str">
        <f>分岐管理シート!BB355</f>
        <v/>
      </c>
      <c r="CB355" s="511" t="str">
        <f t="shared" si="131"/>
        <v/>
      </c>
      <c r="CC355" s="517" t="str">
        <f t="shared" si="107"/>
        <v/>
      </c>
    </row>
    <row r="356" spans="1:81">
      <c r="A356" s="7"/>
      <c r="B356" s="16"/>
      <c r="C356" s="47">
        <v>275</v>
      </c>
      <c r="D356" s="64"/>
      <c r="E356" s="64"/>
      <c r="F356" s="64"/>
      <c r="G356" s="93"/>
      <c r="H356" s="93"/>
      <c r="I356" s="115"/>
      <c r="J356" s="115"/>
      <c r="K356" s="115"/>
      <c r="L356" s="115"/>
      <c r="M356" s="147"/>
      <c r="N356" s="161">
        <f t="shared" si="108"/>
        <v>0</v>
      </c>
      <c r="O356" s="167">
        <f t="shared" si="109"/>
        <v>0</v>
      </c>
      <c r="P356" s="181"/>
      <c r="Q356" s="194"/>
      <c r="R356" s="194"/>
      <c r="S356" s="194"/>
      <c r="T356" s="194"/>
      <c r="U356" s="194"/>
      <c r="V356" s="194"/>
      <c r="W356" s="194"/>
      <c r="X356" s="194"/>
      <c r="Y356" s="194"/>
      <c r="Z356" s="194"/>
      <c r="AA356" s="194"/>
      <c r="AB356" s="194"/>
      <c r="AC356" s="194"/>
      <c r="AD356" s="194"/>
      <c r="AE356" s="194"/>
      <c r="AF356" s="147"/>
      <c r="AG356" s="115"/>
      <c r="AH356" s="115"/>
      <c r="AI356" s="93"/>
      <c r="AJ356" s="93"/>
      <c r="AK356" s="307"/>
      <c r="AL356" s="325"/>
      <c r="AM356" s="325"/>
      <c r="AN356" s="147"/>
      <c r="AO356" s="350"/>
      <c r="AP356" s="359"/>
      <c r="AQ356" s="379"/>
      <c r="AR356" s="405"/>
      <c r="AS356" s="405"/>
      <c r="AT356" s="430" t="str">
        <f t="shared" si="110"/>
        <v/>
      </c>
      <c r="AU356" s="437" t="str">
        <f t="shared" si="111"/>
        <v/>
      </c>
      <c r="AV356" s="443" t="str">
        <f t="shared" si="112"/>
        <v/>
      </c>
      <c r="AW356" s="450" t="str">
        <f t="shared" si="106"/>
        <v/>
      </c>
      <c r="AX356" s="450" t="str">
        <f t="shared" si="113"/>
        <v/>
      </c>
      <c r="AY356" s="457" t="str">
        <f t="shared" si="114"/>
        <v/>
      </c>
      <c r="AZ356" s="464" t="str">
        <f t="shared" si="115"/>
        <v/>
      </c>
      <c r="BA356" s="47" t="str">
        <f t="shared" si="116"/>
        <v/>
      </c>
      <c r="BB356" s="47" t="str">
        <f t="shared" si="117"/>
        <v/>
      </c>
      <c r="BC356" s="47" t="str">
        <f t="shared" si="118"/>
        <v/>
      </c>
      <c r="BD356" s="47" t="str">
        <f t="shared" si="127"/>
        <v/>
      </c>
      <c r="BE356" s="486"/>
      <c r="BF356" s="492"/>
      <c r="BG356" s="464" t="str">
        <f t="shared" si="119"/>
        <v/>
      </c>
      <c r="BH356" s="464" t="str">
        <f t="shared" si="128"/>
        <v/>
      </c>
      <c r="BI356" s="464" t="str">
        <f t="shared" si="120"/>
        <v/>
      </c>
      <c r="BJ356" s="492"/>
      <c r="BK356" s="492"/>
      <c r="BL356" s="492"/>
      <c r="BM356" s="492"/>
      <c r="BN356" s="464" t="str">
        <f t="shared" si="121"/>
        <v/>
      </c>
      <c r="BO356" s="464" t="str">
        <f t="shared" si="122"/>
        <v/>
      </c>
      <c r="BP356" s="504" t="str">
        <f t="shared" si="129"/>
        <v/>
      </c>
      <c r="BQ356" s="510" t="str">
        <f t="shared" si="130"/>
        <v/>
      </c>
      <c r="BR356" s="510" t="str">
        <f>IF(F356="","",IF(OR(分岐管理シート!AK356&lt;1,分岐管理シート!AK356&gt;13),"error",""))</f>
        <v/>
      </c>
      <c r="BS356" s="510" t="str">
        <f>IF(F356="","",IF(VLOOKUP(AJ356,―!$AD$2:$AE$14,2,FALSE)&lt;=VLOOKUP(AK356,―!$AD$2:$AE$14,2,FALSE),"","error"))</f>
        <v/>
      </c>
      <c r="BT356" s="516"/>
      <c r="BU356" s="516"/>
      <c r="BV356" s="516"/>
      <c r="BW356" s="510" t="str">
        <f t="shared" si="123"/>
        <v/>
      </c>
      <c r="BX356" s="510" t="str">
        <f t="shared" si="124"/>
        <v/>
      </c>
      <c r="BY356" s="510" t="str">
        <f t="shared" si="125"/>
        <v/>
      </c>
      <c r="BZ356" s="516" t="str">
        <f t="shared" si="126"/>
        <v/>
      </c>
      <c r="CA356" s="510" t="str">
        <f>分岐管理シート!BB356</f>
        <v/>
      </c>
      <c r="CB356" s="511" t="str">
        <f t="shared" si="131"/>
        <v/>
      </c>
      <c r="CC356" s="517" t="str">
        <f t="shared" si="107"/>
        <v/>
      </c>
    </row>
    <row r="357" spans="1:81">
      <c r="A357" s="7"/>
      <c r="B357" s="16"/>
      <c r="C357" s="46">
        <v>276</v>
      </c>
      <c r="D357" s="64"/>
      <c r="E357" s="64"/>
      <c r="F357" s="64"/>
      <c r="G357" s="93"/>
      <c r="H357" s="93"/>
      <c r="I357" s="115"/>
      <c r="J357" s="115"/>
      <c r="K357" s="115"/>
      <c r="L357" s="115"/>
      <c r="M357" s="147"/>
      <c r="N357" s="161">
        <f t="shared" si="108"/>
        <v>0</v>
      </c>
      <c r="O357" s="167">
        <f t="shared" si="109"/>
        <v>0</v>
      </c>
      <c r="P357" s="181"/>
      <c r="Q357" s="194"/>
      <c r="R357" s="194"/>
      <c r="S357" s="194"/>
      <c r="T357" s="194"/>
      <c r="U357" s="194"/>
      <c r="V357" s="194"/>
      <c r="W357" s="194"/>
      <c r="X357" s="194"/>
      <c r="Y357" s="194"/>
      <c r="Z357" s="194"/>
      <c r="AA357" s="194"/>
      <c r="AB357" s="194"/>
      <c r="AC357" s="194"/>
      <c r="AD357" s="194"/>
      <c r="AE357" s="194"/>
      <c r="AF357" s="147"/>
      <c r="AG357" s="115"/>
      <c r="AH357" s="115"/>
      <c r="AI357" s="93"/>
      <c r="AJ357" s="93"/>
      <c r="AK357" s="307"/>
      <c r="AL357" s="325"/>
      <c r="AM357" s="325"/>
      <c r="AN357" s="147"/>
      <c r="AO357" s="350"/>
      <c r="AP357" s="359"/>
      <c r="AQ357" s="379"/>
      <c r="AR357" s="405"/>
      <c r="AS357" s="405"/>
      <c r="AT357" s="430" t="str">
        <f t="shared" si="110"/>
        <v/>
      </c>
      <c r="AU357" s="437" t="str">
        <f t="shared" si="111"/>
        <v/>
      </c>
      <c r="AV357" s="443" t="str">
        <f t="shared" si="112"/>
        <v/>
      </c>
      <c r="AW357" s="450" t="str">
        <f t="shared" si="106"/>
        <v/>
      </c>
      <c r="AX357" s="450" t="str">
        <f t="shared" si="113"/>
        <v/>
      </c>
      <c r="AY357" s="457" t="str">
        <f t="shared" si="114"/>
        <v/>
      </c>
      <c r="AZ357" s="464" t="str">
        <f t="shared" si="115"/>
        <v/>
      </c>
      <c r="BA357" s="47" t="str">
        <f t="shared" si="116"/>
        <v/>
      </c>
      <c r="BB357" s="47" t="str">
        <f t="shared" si="117"/>
        <v/>
      </c>
      <c r="BC357" s="47" t="str">
        <f t="shared" si="118"/>
        <v/>
      </c>
      <c r="BD357" s="47" t="str">
        <f t="shared" si="127"/>
        <v/>
      </c>
      <c r="BE357" s="486"/>
      <c r="BF357" s="492"/>
      <c r="BG357" s="464" t="str">
        <f t="shared" si="119"/>
        <v/>
      </c>
      <c r="BH357" s="464" t="str">
        <f t="shared" si="128"/>
        <v/>
      </c>
      <c r="BI357" s="464" t="str">
        <f t="shared" si="120"/>
        <v/>
      </c>
      <c r="BJ357" s="492"/>
      <c r="BK357" s="492"/>
      <c r="BL357" s="492"/>
      <c r="BM357" s="492"/>
      <c r="BN357" s="464" t="str">
        <f t="shared" si="121"/>
        <v/>
      </c>
      <c r="BO357" s="464" t="str">
        <f t="shared" si="122"/>
        <v/>
      </c>
      <c r="BP357" s="504" t="str">
        <f t="shared" si="129"/>
        <v/>
      </c>
      <c r="BQ357" s="510" t="str">
        <f t="shared" si="130"/>
        <v/>
      </c>
      <c r="BR357" s="510" t="str">
        <f>IF(F357="","",IF(OR(分岐管理シート!AK357&lt;1,分岐管理シート!AK357&gt;13),"error",""))</f>
        <v/>
      </c>
      <c r="BS357" s="510" t="str">
        <f>IF(F357="","",IF(VLOOKUP(AJ357,―!$AD$2:$AE$14,2,FALSE)&lt;=VLOOKUP(AK357,―!$AD$2:$AE$14,2,FALSE),"","error"))</f>
        <v/>
      </c>
      <c r="BT357" s="516"/>
      <c r="BU357" s="516"/>
      <c r="BV357" s="516"/>
      <c r="BW357" s="510" t="str">
        <f t="shared" si="123"/>
        <v/>
      </c>
      <c r="BX357" s="510" t="str">
        <f t="shared" si="124"/>
        <v/>
      </c>
      <c r="BY357" s="510" t="str">
        <f t="shared" si="125"/>
        <v/>
      </c>
      <c r="BZ357" s="516" t="str">
        <f t="shared" si="126"/>
        <v/>
      </c>
      <c r="CA357" s="510" t="str">
        <f>分岐管理シート!BB357</f>
        <v/>
      </c>
      <c r="CB357" s="511" t="str">
        <f t="shared" si="131"/>
        <v/>
      </c>
      <c r="CC357" s="517" t="str">
        <f t="shared" si="107"/>
        <v/>
      </c>
    </row>
    <row r="358" spans="1:81">
      <c r="A358" s="7"/>
      <c r="B358" s="16"/>
      <c r="C358" s="47">
        <v>277</v>
      </c>
      <c r="D358" s="64"/>
      <c r="E358" s="64"/>
      <c r="F358" s="64"/>
      <c r="G358" s="93"/>
      <c r="H358" s="93"/>
      <c r="I358" s="115"/>
      <c r="J358" s="115"/>
      <c r="K358" s="115"/>
      <c r="L358" s="115"/>
      <c r="M358" s="147"/>
      <c r="N358" s="161">
        <f t="shared" si="108"/>
        <v>0</v>
      </c>
      <c r="O358" s="167">
        <f t="shared" si="109"/>
        <v>0</v>
      </c>
      <c r="P358" s="181"/>
      <c r="Q358" s="194"/>
      <c r="R358" s="194"/>
      <c r="S358" s="194"/>
      <c r="T358" s="194"/>
      <c r="U358" s="194"/>
      <c r="V358" s="194"/>
      <c r="W358" s="194"/>
      <c r="X358" s="194"/>
      <c r="Y358" s="194"/>
      <c r="Z358" s="194"/>
      <c r="AA358" s="194"/>
      <c r="AB358" s="194"/>
      <c r="AC358" s="194"/>
      <c r="AD358" s="194"/>
      <c r="AE358" s="194"/>
      <c r="AF358" s="147"/>
      <c r="AG358" s="115"/>
      <c r="AH358" s="115"/>
      <c r="AI358" s="93"/>
      <c r="AJ358" s="93"/>
      <c r="AK358" s="307"/>
      <c r="AL358" s="325"/>
      <c r="AM358" s="325"/>
      <c r="AN358" s="147"/>
      <c r="AO358" s="350"/>
      <c r="AP358" s="359"/>
      <c r="AQ358" s="379"/>
      <c r="AR358" s="405"/>
      <c r="AS358" s="405"/>
      <c r="AT358" s="430" t="str">
        <f t="shared" si="110"/>
        <v/>
      </c>
      <c r="AU358" s="437" t="str">
        <f t="shared" si="111"/>
        <v/>
      </c>
      <c r="AV358" s="443" t="str">
        <f t="shared" si="112"/>
        <v/>
      </c>
      <c r="AW358" s="450" t="str">
        <f t="shared" si="106"/>
        <v/>
      </c>
      <c r="AX358" s="450" t="str">
        <f t="shared" si="113"/>
        <v/>
      </c>
      <c r="AY358" s="457" t="str">
        <f t="shared" si="114"/>
        <v/>
      </c>
      <c r="AZ358" s="464" t="str">
        <f t="shared" si="115"/>
        <v/>
      </c>
      <c r="BA358" s="47" t="str">
        <f t="shared" si="116"/>
        <v/>
      </c>
      <c r="BB358" s="47" t="str">
        <f t="shared" si="117"/>
        <v/>
      </c>
      <c r="BC358" s="47" t="str">
        <f t="shared" si="118"/>
        <v/>
      </c>
      <c r="BD358" s="47" t="str">
        <f t="shared" si="127"/>
        <v/>
      </c>
      <c r="BE358" s="486"/>
      <c r="BF358" s="492"/>
      <c r="BG358" s="464" t="str">
        <f t="shared" si="119"/>
        <v/>
      </c>
      <c r="BH358" s="464" t="str">
        <f t="shared" si="128"/>
        <v/>
      </c>
      <c r="BI358" s="464" t="str">
        <f t="shared" si="120"/>
        <v/>
      </c>
      <c r="BJ358" s="492"/>
      <c r="BK358" s="492"/>
      <c r="BL358" s="492"/>
      <c r="BM358" s="492"/>
      <c r="BN358" s="464" t="str">
        <f t="shared" si="121"/>
        <v/>
      </c>
      <c r="BO358" s="464" t="str">
        <f t="shared" si="122"/>
        <v/>
      </c>
      <c r="BP358" s="504" t="str">
        <f t="shared" si="129"/>
        <v/>
      </c>
      <c r="BQ358" s="510" t="str">
        <f t="shared" si="130"/>
        <v/>
      </c>
      <c r="BR358" s="510" t="str">
        <f>IF(F358="","",IF(OR(分岐管理シート!AK358&lt;1,分岐管理シート!AK358&gt;13),"error",""))</f>
        <v/>
      </c>
      <c r="BS358" s="510" t="str">
        <f>IF(F358="","",IF(VLOOKUP(AJ358,―!$AD$2:$AE$14,2,FALSE)&lt;=VLOOKUP(AK358,―!$AD$2:$AE$14,2,FALSE),"","error"))</f>
        <v/>
      </c>
      <c r="BT358" s="516"/>
      <c r="BU358" s="516"/>
      <c r="BV358" s="516"/>
      <c r="BW358" s="510" t="str">
        <f t="shared" si="123"/>
        <v/>
      </c>
      <c r="BX358" s="510" t="str">
        <f t="shared" si="124"/>
        <v/>
      </c>
      <c r="BY358" s="510" t="str">
        <f t="shared" si="125"/>
        <v/>
      </c>
      <c r="BZ358" s="516" t="str">
        <f t="shared" si="126"/>
        <v/>
      </c>
      <c r="CA358" s="510" t="str">
        <f>分岐管理シート!BB358</f>
        <v/>
      </c>
      <c r="CB358" s="511" t="str">
        <f t="shared" si="131"/>
        <v/>
      </c>
      <c r="CC358" s="517" t="str">
        <f t="shared" si="107"/>
        <v/>
      </c>
    </row>
    <row r="359" spans="1:81">
      <c r="A359" s="7"/>
      <c r="B359" s="16"/>
      <c r="C359" s="47">
        <v>278</v>
      </c>
      <c r="D359" s="64"/>
      <c r="E359" s="64"/>
      <c r="F359" s="64"/>
      <c r="G359" s="93"/>
      <c r="H359" s="93"/>
      <c r="I359" s="115"/>
      <c r="J359" s="115"/>
      <c r="K359" s="115"/>
      <c r="L359" s="115"/>
      <c r="M359" s="147"/>
      <c r="N359" s="161">
        <f t="shared" si="108"/>
        <v>0</v>
      </c>
      <c r="O359" s="167">
        <f t="shared" si="109"/>
        <v>0</v>
      </c>
      <c r="P359" s="181"/>
      <c r="Q359" s="194"/>
      <c r="R359" s="194"/>
      <c r="S359" s="194"/>
      <c r="T359" s="194"/>
      <c r="U359" s="194"/>
      <c r="V359" s="194"/>
      <c r="W359" s="194"/>
      <c r="X359" s="194"/>
      <c r="Y359" s="194"/>
      <c r="Z359" s="194"/>
      <c r="AA359" s="194"/>
      <c r="AB359" s="194"/>
      <c r="AC359" s="194"/>
      <c r="AD359" s="194"/>
      <c r="AE359" s="194"/>
      <c r="AF359" s="147"/>
      <c r="AG359" s="115"/>
      <c r="AH359" s="115"/>
      <c r="AI359" s="93"/>
      <c r="AJ359" s="93"/>
      <c r="AK359" s="307"/>
      <c r="AL359" s="325"/>
      <c r="AM359" s="325"/>
      <c r="AN359" s="147"/>
      <c r="AO359" s="350"/>
      <c r="AP359" s="359"/>
      <c r="AQ359" s="379"/>
      <c r="AR359" s="405"/>
      <c r="AS359" s="405"/>
      <c r="AT359" s="430" t="str">
        <f t="shared" si="110"/>
        <v/>
      </c>
      <c r="AU359" s="437" t="str">
        <f t="shared" si="111"/>
        <v/>
      </c>
      <c r="AV359" s="443" t="str">
        <f t="shared" si="112"/>
        <v/>
      </c>
      <c r="AW359" s="450" t="str">
        <f t="shared" si="106"/>
        <v/>
      </c>
      <c r="AX359" s="450" t="str">
        <f t="shared" si="113"/>
        <v/>
      </c>
      <c r="AY359" s="457" t="str">
        <f t="shared" si="114"/>
        <v/>
      </c>
      <c r="AZ359" s="464" t="str">
        <f t="shared" si="115"/>
        <v/>
      </c>
      <c r="BA359" s="47" t="str">
        <f t="shared" si="116"/>
        <v/>
      </c>
      <c r="BB359" s="47" t="str">
        <f t="shared" si="117"/>
        <v/>
      </c>
      <c r="BC359" s="47" t="str">
        <f t="shared" si="118"/>
        <v/>
      </c>
      <c r="BD359" s="47" t="str">
        <f t="shared" si="127"/>
        <v/>
      </c>
      <c r="BE359" s="486"/>
      <c r="BF359" s="492"/>
      <c r="BG359" s="464" t="str">
        <f t="shared" si="119"/>
        <v/>
      </c>
      <c r="BH359" s="464" t="str">
        <f t="shared" si="128"/>
        <v/>
      </c>
      <c r="BI359" s="464" t="str">
        <f t="shared" si="120"/>
        <v/>
      </c>
      <c r="BJ359" s="492"/>
      <c r="BK359" s="492"/>
      <c r="BL359" s="492"/>
      <c r="BM359" s="492"/>
      <c r="BN359" s="464" t="str">
        <f t="shared" si="121"/>
        <v/>
      </c>
      <c r="BO359" s="464" t="str">
        <f t="shared" si="122"/>
        <v/>
      </c>
      <c r="BP359" s="504" t="str">
        <f t="shared" si="129"/>
        <v/>
      </c>
      <c r="BQ359" s="510" t="str">
        <f t="shared" si="130"/>
        <v/>
      </c>
      <c r="BR359" s="510" t="str">
        <f>IF(F359="","",IF(OR(分岐管理シート!AK359&lt;1,分岐管理シート!AK359&gt;13),"error",""))</f>
        <v/>
      </c>
      <c r="BS359" s="510" t="str">
        <f>IF(F359="","",IF(VLOOKUP(AJ359,―!$AD$2:$AE$14,2,FALSE)&lt;=VLOOKUP(AK359,―!$AD$2:$AE$14,2,FALSE),"","error"))</f>
        <v/>
      </c>
      <c r="BT359" s="516"/>
      <c r="BU359" s="516"/>
      <c r="BV359" s="516"/>
      <c r="BW359" s="510" t="str">
        <f t="shared" si="123"/>
        <v/>
      </c>
      <c r="BX359" s="510" t="str">
        <f t="shared" si="124"/>
        <v/>
      </c>
      <c r="BY359" s="510" t="str">
        <f t="shared" si="125"/>
        <v/>
      </c>
      <c r="BZ359" s="516" t="str">
        <f t="shared" si="126"/>
        <v/>
      </c>
      <c r="CA359" s="510" t="str">
        <f>分岐管理シート!BB359</f>
        <v/>
      </c>
      <c r="CB359" s="511" t="str">
        <f t="shared" si="131"/>
        <v/>
      </c>
      <c r="CC359" s="517" t="str">
        <f t="shared" si="107"/>
        <v/>
      </c>
    </row>
    <row r="360" spans="1:81">
      <c r="A360" s="7"/>
      <c r="B360" s="16"/>
      <c r="C360" s="46">
        <v>279</v>
      </c>
      <c r="D360" s="64"/>
      <c r="E360" s="64"/>
      <c r="F360" s="64"/>
      <c r="G360" s="93"/>
      <c r="H360" s="93"/>
      <c r="I360" s="115"/>
      <c r="J360" s="115"/>
      <c r="K360" s="115"/>
      <c r="L360" s="115"/>
      <c r="M360" s="147"/>
      <c r="N360" s="161">
        <f t="shared" si="108"/>
        <v>0</v>
      </c>
      <c r="O360" s="167">
        <f t="shared" si="109"/>
        <v>0</v>
      </c>
      <c r="P360" s="181"/>
      <c r="Q360" s="194"/>
      <c r="R360" s="194"/>
      <c r="S360" s="194"/>
      <c r="T360" s="194"/>
      <c r="U360" s="194"/>
      <c r="V360" s="194"/>
      <c r="W360" s="194"/>
      <c r="X360" s="194"/>
      <c r="Y360" s="194"/>
      <c r="Z360" s="194"/>
      <c r="AA360" s="194"/>
      <c r="AB360" s="194"/>
      <c r="AC360" s="194"/>
      <c r="AD360" s="194"/>
      <c r="AE360" s="194"/>
      <c r="AF360" s="147"/>
      <c r="AG360" s="115"/>
      <c r="AH360" s="115"/>
      <c r="AI360" s="93"/>
      <c r="AJ360" s="93"/>
      <c r="AK360" s="307"/>
      <c r="AL360" s="325"/>
      <c r="AM360" s="325"/>
      <c r="AN360" s="147"/>
      <c r="AO360" s="350"/>
      <c r="AP360" s="359"/>
      <c r="AQ360" s="379"/>
      <c r="AR360" s="405"/>
      <c r="AS360" s="405"/>
      <c r="AT360" s="430" t="str">
        <f t="shared" si="110"/>
        <v/>
      </c>
      <c r="AU360" s="437" t="str">
        <f t="shared" si="111"/>
        <v/>
      </c>
      <c r="AV360" s="443" t="str">
        <f t="shared" si="112"/>
        <v/>
      </c>
      <c r="AW360" s="450" t="str">
        <f t="shared" si="106"/>
        <v/>
      </c>
      <c r="AX360" s="450" t="str">
        <f t="shared" si="113"/>
        <v/>
      </c>
      <c r="AY360" s="457" t="str">
        <f t="shared" si="114"/>
        <v/>
      </c>
      <c r="AZ360" s="464" t="str">
        <f t="shared" si="115"/>
        <v/>
      </c>
      <c r="BA360" s="47" t="str">
        <f t="shared" si="116"/>
        <v/>
      </c>
      <c r="BB360" s="47" t="str">
        <f t="shared" si="117"/>
        <v/>
      </c>
      <c r="BC360" s="47" t="str">
        <f t="shared" si="118"/>
        <v/>
      </c>
      <c r="BD360" s="47" t="str">
        <f t="shared" si="127"/>
        <v/>
      </c>
      <c r="BE360" s="486"/>
      <c r="BF360" s="492"/>
      <c r="BG360" s="464" t="str">
        <f t="shared" si="119"/>
        <v/>
      </c>
      <c r="BH360" s="464" t="str">
        <f t="shared" si="128"/>
        <v/>
      </c>
      <c r="BI360" s="464" t="str">
        <f t="shared" si="120"/>
        <v/>
      </c>
      <c r="BJ360" s="492"/>
      <c r="BK360" s="492"/>
      <c r="BL360" s="492"/>
      <c r="BM360" s="492"/>
      <c r="BN360" s="464" t="str">
        <f t="shared" si="121"/>
        <v/>
      </c>
      <c r="BO360" s="464" t="str">
        <f t="shared" si="122"/>
        <v/>
      </c>
      <c r="BP360" s="504" t="str">
        <f t="shared" si="129"/>
        <v/>
      </c>
      <c r="BQ360" s="510" t="str">
        <f t="shared" si="130"/>
        <v/>
      </c>
      <c r="BR360" s="510" t="str">
        <f>IF(F360="","",IF(OR(分岐管理シート!AK360&lt;1,分岐管理シート!AK360&gt;13),"error",""))</f>
        <v/>
      </c>
      <c r="BS360" s="510" t="str">
        <f>IF(F360="","",IF(VLOOKUP(AJ360,―!$AD$2:$AE$14,2,FALSE)&lt;=VLOOKUP(AK360,―!$AD$2:$AE$14,2,FALSE),"","error"))</f>
        <v/>
      </c>
      <c r="BT360" s="516"/>
      <c r="BU360" s="516"/>
      <c r="BV360" s="516"/>
      <c r="BW360" s="510" t="str">
        <f t="shared" si="123"/>
        <v/>
      </c>
      <c r="BX360" s="510" t="str">
        <f t="shared" si="124"/>
        <v/>
      </c>
      <c r="BY360" s="510" t="str">
        <f t="shared" si="125"/>
        <v/>
      </c>
      <c r="BZ360" s="516" t="str">
        <f t="shared" si="126"/>
        <v/>
      </c>
      <c r="CA360" s="510" t="str">
        <f>分岐管理シート!BB360</f>
        <v/>
      </c>
      <c r="CB360" s="511" t="str">
        <f t="shared" si="131"/>
        <v/>
      </c>
      <c r="CC360" s="517" t="str">
        <f t="shared" si="107"/>
        <v/>
      </c>
    </row>
    <row r="361" spans="1:81">
      <c r="A361" s="7"/>
      <c r="B361" s="16"/>
      <c r="C361" s="47">
        <v>280</v>
      </c>
      <c r="D361" s="64"/>
      <c r="E361" s="64"/>
      <c r="F361" s="64"/>
      <c r="G361" s="93"/>
      <c r="H361" s="93"/>
      <c r="I361" s="115"/>
      <c r="J361" s="115"/>
      <c r="K361" s="115"/>
      <c r="L361" s="115"/>
      <c r="M361" s="147"/>
      <c r="N361" s="161">
        <f t="shared" si="108"/>
        <v>0</v>
      </c>
      <c r="O361" s="167">
        <f t="shared" si="109"/>
        <v>0</v>
      </c>
      <c r="P361" s="181"/>
      <c r="Q361" s="194"/>
      <c r="R361" s="194"/>
      <c r="S361" s="194"/>
      <c r="T361" s="194"/>
      <c r="U361" s="194"/>
      <c r="V361" s="194"/>
      <c r="W361" s="194"/>
      <c r="X361" s="194"/>
      <c r="Y361" s="194"/>
      <c r="Z361" s="194"/>
      <c r="AA361" s="194"/>
      <c r="AB361" s="194"/>
      <c r="AC361" s="194"/>
      <c r="AD361" s="194"/>
      <c r="AE361" s="194"/>
      <c r="AF361" s="147"/>
      <c r="AG361" s="115"/>
      <c r="AH361" s="115"/>
      <c r="AI361" s="93"/>
      <c r="AJ361" s="93"/>
      <c r="AK361" s="307"/>
      <c r="AL361" s="325"/>
      <c r="AM361" s="325"/>
      <c r="AN361" s="147"/>
      <c r="AO361" s="350"/>
      <c r="AP361" s="359"/>
      <c r="AQ361" s="379"/>
      <c r="AR361" s="405"/>
      <c r="AS361" s="405"/>
      <c r="AT361" s="430" t="str">
        <f t="shared" si="110"/>
        <v/>
      </c>
      <c r="AU361" s="437" t="str">
        <f t="shared" si="111"/>
        <v/>
      </c>
      <c r="AV361" s="443" t="str">
        <f t="shared" si="112"/>
        <v/>
      </c>
      <c r="AW361" s="450" t="str">
        <f t="shared" si="106"/>
        <v/>
      </c>
      <c r="AX361" s="450" t="str">
        <f t="shared" si="113"/>
        <v/>
      </c>
      <c r="AY361" s="457" t="str">
        <f t="shared" si="114"/>
        <v/>
      </c>
      <c r="AZ361" s="464" t="str">
        <f t="shared" si="115"/>
        <v/>
      </c>
      <c r="BA361" s="47" t="str">
        <f t="shared" si="116"/>
        <v/>
      </c>
      <c r="BB361" s="47" t="str">
        <f t="shared" si="117"/>
        <v/>
      </c>
      <c r="BC361" s="47" t="str">
        <f t="shared" si="118"/>
        <v/>
      </c>
      <c r="BD361" s="47" t="str">
        <f t="shared" si="127"/>
        <v/>
      </c>
      <c r="BE361" s="486"/>
      <c r="BF361" s="492"/>
      <c r="BG361" s="464" t="str">
        <f t="shared" si="119"/>
        <v/>
      </c>
      <c r="BH361" s="464" t="str">
        <f t="shared" si="128"/>
        <v/>
      </c>
      <c r="BI361" s="464" t="str">
        <f t="shared" si="120"/>
        <v/>
      </c>
      <c r="BJ361" s="492"/>
      <c r="BK361" s="492"/>
      <c r="BL361" s="492"/>
      <c r="BM361" s="492"/>
      <c r="BN361" s="464" t="str">
        <f t="shared" si="121"/>
        <v/>
      </c>
      <c r="BO361" s="464" t="str">
        <f t="shared" si="122"/>
        <v/>
      </c>
      <c r="BP361" s="504" t="str">
        <f t="shared" si="129"/>
        <v/>
      </c>
      <c r="BQ361" s="510" t="str">
        <f t="shared" si="130"/>
        <v/>
      </c>
      <c r="BR361" s="510" t="str">
        <f>IF(F361="","",IF(OR(分岐管理シート!AK361&lt;1,分岐管理シート!AK361&gt;13),"error",""))</f>
        <v/>
      </c>
      <c r="BS361" s="510" t="str">
        <f>IF(F361="","",IF(VLOOKUP(AJ361,―!$AD$2:$AE$14,2,FALSE)&lt;=VLOOKUP(AK361,―!$AD$2:$AE$14,2,FALSE),"","error"))</f>
        <v/>
      </c>
      <c r="BT361" s="516"/>
      <c r="BU361" s="516"/>
      <c r="BV361" s="516"/>
      <c r="BW361" s="510" t="str">
        <f t="shared" si="123"/>
        <v/>
      </c>
      <c r="BX361" s="510" t="str">
        <f t="shared" si="124"/>
        <v/>
      </c>
      <c r="BY361" s="510" t="str">
        <f t="shared" si="125"/>
        <v/>
      </c>
      <c r="BZ361" s="516" t="str">
        <f t="shared" si="126"/>
        <v/>
      </c>
      <c r="CA361" s="510" t="str">
        <f>分岐管理シート!BB361</f>
        <v/>
      </c>
      <c r="CB361" s="511" t="str">
        <f t="shared" si="131"/>
        <v/>
      </c>
      <c r="CC361" s="517" t="str">
        <f t="shared" si="107"/>
        <v/>
      </c>
    </row>
    <row r="362" spans="1:81">
      <c r="A362" s="7"/>
      <c r="B362" s="16"/>
      <c r="C362" s="47">
        <v>281</v>
      </c>
      <c r="D362" s="64"/>
      <c r="E362" s="64"/>
      <c r="F362" s="64"/>
      <c r="G362" s="93"/>
      <c r="H362" s="93"/>
      <c r="I362" s="115"/>
      <c r="J362" s="115"/>
      <c r="K362" s="115"/>
      <c r="L362" s="115"/>
      <c r="M362" s="147"/>
      <c r="N362" s="161">
        <f t="shared" si="108"/>
        <v>0</v>
      </c>
      <c r="O362" s="167">
        <f t="shared" si="109"/>
        <v>0</v>
      </c>
      <c r="P362" s="181"/>
      <c r="Q362" s="194"/>
      <c r="R362" s="194"/>
      <c r="S362" s="194"/>
      <c r="T362" s="194"/>
      <c r="U362" s="194"/>
      <c r="V362" s="194"/>
      <c r="W362" s="194"/>
      <c r="X362" s="194"/>
      <c r="Y362" s="194"/>
      <c r="Z362" s="194"/>
      <c r="AA362" s="194"/>
      <c r="AB362" s="194"/>
      <c r="AC362" s="194"/>
      <c r="AD362" s="194"/>
      <c r="AE362" s="194"/>
      <c r="AF362" s="147"/>
      <c r="AG362" s="115"/>
      <c r="AH362" s="115"/>
      <c r="AI362" s="93"/>
      <c r="AJ362" s="93"/>
      <c r="AK362" s="307"/>
      <c r="AL362" s="325"/>
      <c r="AM362" s="325"/>
      <c r="AN362" s="147"/>
      <c r="AO362" s="350"/>
      <c r="AP362" s="359"/>
      <c r="AQ362" s="379"/>
      <c r="AR362" s="405"/>
      <c r="AS362" s="405"/>
      <c r="AT362" s="430" t="str">
        <f t="shared" si="110"/>
        <v/>
      </c>
      <c r="AU362" s="437" t="str">
        <f t="shared" si="111"/>
        <v/>
      </c>
      <c r="AV362" s="443" t="str">
        <f t="shared" si="112"/>
        <v/>
      </c>
      <c r="AW362" s="450" t="str">
        <f t="shared" si="106"/>
        <v/>
      </c>
      <c r="AX362" s="450" t="str">
        <f t="shared" si="113"/>
        <v/>
      </c>
      <c r="AY362" s="457" t="str">
        <f t="shared" si="114"/>
        <v/>
      </c>
      <c r="AZ362" s="464" t="str">
        <f t="shared" si="115"/>
        <v/>
      </c>
      <c r="BA362" s="47" t="str">
        <f t="shared" si="116"/>
        <v/>
      </c>
      <c r="BB362" s="47" t="str">
        <f t="shared" si="117"/>
        <v/>
      </c>
      <c r="BC362" s="47" t="str">
        <f t="shared" si="118"/>
        <v/>
      </c>
      <c r="BD362" s="47" t="str">
        <f t="shared" si="127"/>
        <v/>
      </c>
      <c r="BE362" s="486"/>
      <c r="BF362" s="492"/>
      <c r="BG362" s="464" t="str">
        <f t="shared" si="119"/>
        <v/>
      </c>
      <c r="BH362" s="464" t="str">
        <f t="shared" si="128"/>
        <v/>
      </c>
      <c r="BI362" s="464" t="str">
        <f t="shared" si="120"/>
        <v/>
      </c>
      <c r="BJ362" s="492"/>
      <c r="BK362" s="492"/>
      <c r="BL362" s="492"/>
      <c r="BM362" s="492"/>
      <c r="BN362" s="464" t="str">
        <f t="shared" si="121"/>
        <v/>
      </c>
      <c r="BO362" s="464" t="str">
        <f t="shared" si="122"/>
        <v/>
      </c>
      <c r="BP362" s="504" t="str">
        <f t="shared" si="129"/>
        <v/>
      </c>
      <c r="BQ362" s="510" t="str">
        <f t="shared" si="130"/>
        <v/>
      </c>
      <c r="BR362" s="510" t="str">
        <f>IF(F362="","",IF(OR(分岐管理シート!AK362&lt;1,分岐管理シート!AK362&gt;13),"error",""))</f>
        <v/>
      </c>
      <c r="BS362" s="510" t="str">
        <f>IF(F362="","",IF(VLOOKUP(AJ362,―!$AD$2:$AE$14,2,FALSE)&lt;=VLOOKUP(AK362,―!$AD$2:$AE$14,2,FALSE),"","error"))</f>
        <v/>
      </c>
      <c r="BT362" s="516"/>
      <c r="BU362" s="516"/>
      <c r="BV362" s="516"/>
      <c r="BW362" s="510" t="str">
        <f t="shared" si="123"/>
        <v/>
      </c>
      <c r="BX362" s="510" t="str">
        <f t="shared" si="124"/>
        <v/>
      </c>
      <c r="BY362" s="510" t="str">
        <f t="shared" si="125"/>
        <v/>
      </c>
      <c r="BZ362" s="516" t="str">
        <f t="shared" si="126"/>
        <v/>
      </c>
      <c r="CA362" s="510" t="str">
        <f>分岐管理シート!BB362</f>
        <v/>
      </c>
      <c r="CB362" s="511" t="str">
        <f t="shared" si="131"/>
        <v/>
      </c>
      <c r="CC362" s="517" t="str">
        <f t="shared" si="107"/>
        <v/>
      </c>
    </row>
    <row r="363" spans="1:81">
      <c r="A363" s="7"/>
      <c r="B363" s="16"/>
      <c r="C363" s="46">
        <v>282</v>
      </c>
      <c r="D363" s="64"/>
      <c r="E363" s="64"/>
      <c r="F363" s="64"/>
      <c r="G363" s="93"/>
      <c r="H363" s="93"/>
      <c r="I363" s="115"/>
      <c r="J363" s="115"/>
      <c r="K363" s="115"/>
      <c r="L363" s="115"/>
      <c r="M363" s="147"/>
      <c r="N363" s="161">
        <f t="shared" si="108"/>
        <v>0</v>
      </c>
      <c r="O363" s="167">
        <f t="shared" si="109"/>
        <v>0</v>
      </c>
      <c r="P363" s="181"/>
      <c r="Q363" s="194"/>
      <c r="R363" s="194"/>
      <c r="S363" s="194"/>
      <c r="T363" s="194"/>
      <c r="U363" s="194"/>
      <c r="V363" s="194"/>
      <c r="W363" s="194"/>
      <c r="X363" s="194"/>
      <c r="Y363" s="194"/>
      <c r="Z363" s="194"/>
      <c r="AA363" s="194"/>
      <c r="AB363" s="194"/>
      <c r="AC363" s="194"/>
      <c r="AD363" s="194"/>
      <c r="AE363" s="194"/>
      <c r="AF363" s="147"/>
      <c r="AG363" s="115"/>
      <c r="AH363" s="115"/>
      <c r="AI363" s="93"/>
      <c r="AJ363" s="93"/>
      <c r="AK363" s="307"/>
      <c r="AL363" s="325"/>
      <c r="AM363" s="325"/>
      <c r="AN363" s="147"/>
      <c r="AO363" s="350"/>
      <c r="AP363" s="359"/>
      <c r="AQ363" s="379"/>
      <c r="AR363" s="405"/>
      <c r="AS363" s="405"/>
      <c r="AT363" s="430" t="str">
        <f t="shared" si="110"/>
        <v/>
      </c>
      <c r="AU363" s="437" t="str">
        <f t="shared" si="111"/>
        <v/>
      </c>
      <c r="AV363" s="443" t="str">
        <f t="shared" si="112"/>
        <v/>
      </c>
      <c r="AW363" s="450" t="str">
        <f t="shared" si="106"/>
        <v/>
      </c>
      <c r="AX363" s="450" t="str">
        <f t="shared" si="113"/>
        <v/>
      </c>
      <c r="AY363" s="457" t="str">
        <f t="shared" si="114"/>
        <v/>
      </c>
      <c r="AZ363" s="464" t="str">
        <f t="shared" si="115"/>
        <v/>
      </c>
      <c r="BA363" s="47" t="str">
        <f t="shared" si="116"/>
        <v/>
      </c>
      <c r="BB363" s="47" t="str">
        <f t="shared" si="117"/>
        <v/>
      </c>
      <c r="BC363" s="47" t="str">
        <f t="shared" si="118"/>
        <v/>
      </c>
      <c r="BD363" s="47" t="str">
        <f t="shared" si="127"/>
        <v/>
      </c>
      <c r="BE363" s="486"/>
      <c r="BF363" s="492"/>
      <c r="BG363" s="464" t="str">
        <f t="shared" si="119"/>
        <v/>
      </c>
      <c r="BH363" s="464" t="str">
        <f t="shared" si="128"/>
        <v/>
      </c>
      <c r="BI363" s="464" t="str">
        <f t="shared" si="120"/>
        <v/>
      </c>
      <c r="BJ363" s="492"/>
      <c r="BK363" s="492"/>
      <c r="BL363" s="492"/>
      <c r="BM363" s="492"/>
      <c r="BN363" s="464" t="str">
        <f t="shared" si="121"/>
        <v/>
      </c>
      <c r="BO363" s="464" t="str">
        <f t="shared" si="122"/>
        <v/>
      </c>
      <c r="BP363" s="504" t="str">
        <f t="shared" si="129"/>
        <v/>
      </c>
      <c r="BQ363" s="510" t="str">
        <f t="shared" si="130"/>
        <v/>
      </c>
      <c r="BR363" s="510" t="str">
        <f>IF(F363="","",IF(OR(分岐管理シート!AK363&lt;1,分岐管理シート!AK363&gt;13),"error",""))</f>
        <v/>
      </c>
      <c r="BS363" s="510" t="str">
        <f>IF(F363="","",IF(VLOOKUP(AJ363,―!$AD$2:$AE$14,2,FALSE)&lt;=VLOOKUP(AK363,―!$AD$2:$AE$14,2,FALSE),"","error"))</f>
        <v/>
      </c>
      <c r="BT363" s="516"/>
      <c r="BU363" s="516"/>
      <c r="BV363" s="516"/>
      <c r="BW363" s="510" t="str">
        <f t="shared" si="123"/>
        <v/>
      </c>
      <c r="BX363" s="510" t="str">
        <f t="shared" si="124"/>
        <v/>
      </c>
      <c r="BY363" s="510" t="str">
        <f t="shared" si="125"/>
        <v/>
      </c>
      <c r="BZ363" s="516" t="str">
        <f t="shared" si="126"/>
        <v/>
      </c>
      <c r="CA363" s="510" t="str">
        <f>分岐管理シート!BB363</f>
        <v/>
      </c>
      <c r="CB363" s="511" t="str">
        <f t="shared" si="131"/>
        <v/>
      </c>
      <c r="CC363" s="517" t="str">
        <f t="shared" si="107"/>
        <v/>
      </c>
    </row>
    <row r="364" spans="1:81">
      <c r="A364" s="7"/>
      <c r="B364" s="16"/>
      <c r="C364" s="47">
        <v>283</v>
      </c>
      <c r="D364" s="64"/>
      <c r="E364" s="64"/>
      <c r="F364" s="64"/>
      <c r="G364" s="93"/>
      <c r="H364" s="93"/>
      <c r="I364" s="115"/>
      <c r="J364" s="115"/>
      <c r="K364" s="115"/>
      <c r="L364" s="115"/>
      <c r="M364" s="147"/>
      <c r="N364" s="161">
        <f t="shared" si="108"/>
        <v>0</v>
      </c>
      <c r="O364" s="167">
        <f t="shared" si="109"/>
        <v>0</v>
      </c>
      <c r="P364" s="181"/>
      <c r="Q364" s="194"/>
      <c r="R364" s="194"/>
      <c r="S364" s="194"/>
      <c r="T364" s="194"/>
      <c r="U364" s="194"/>
      <c r="V364" s="194"/>
      <c r="W364" s="194"/>
      <c r="X364" s="194"/>
      <c r="Y364" s="194"/>
      <c r="Z364" s="194"/>
      <c r="AA364" s="194"/>
      <c r="AB364" s="194"/>
      <c r="AC364" s="194"/>
      <c r="AD364" s="194"/>
      <c r="AE364" s="194"/>
      <c r="AF364" s="147"/>
      <c r="AG364" s="115"/>
      <c r="AH364" s="115"/>
      <c r="AI364" s="93"/>
      <c r="AJ364" s="93"/>
      <c r="AK364" s="307"/>
      <c r="AL364" s="325"/>
      <c r="AM364" s="325"/>
      <c r="AN364" s="147"/>
      <c r="AO364" s="350"/>
      <c r="AP364" s="359"/>
      <c r="AQ364" s="379"/>
      <c r="AR364" s="405"/>
      <c r="AS364" s="405"/>
      <c r="AT364" s="430" t="str">
        <f t="shared" si="110"/>
        <v/>
      </c>
      <c r="AU364" s="437" t="str">
        <f t="shared" si="111"/>
        <v/>
      </c>
      <c r="AV364" s="443" t="str">
        <f t="shared" si="112"/>
        <v/>
      </c>
      <c r="AW364" s="450" t="str">
        <f t="shared" si="106"/>
        <v/>
      </c>
      <c r="AX364" s="450" t="str">
        <f t="shared" si="113"/>
        <v/>
      </c>
      <c r="AY364" s="457" t="str">
        <f t="shared" si="114"/>
        <v/>
      </c>
      <c r="AZ364" s="464" t="str">
        <f t="shared" si="115"/>
        <v/>
      </c>
      <c r="BA364" s="47" t="str">
        <f t="shared" si="116"/>
        <v/>
      </c>
      <c r="BB364" s="47" t="str">
        <f t="shared" si="117"/>
        <v/>
      </c>
      <c r="BC364" s="47" t="str">
        <f t="shared" si="118"/>
        <v/>
      </c>
      <c r="BD364" s="47" t="str">
        <f t="shared" si="127"/>
        <v/>
      </c>
      <c r="BE364" s="486"/>
      <c r="BF364" s="492"/>
      <c r="BG364" s="464" t="str">
        <f t="shared" si="119"/>
        <v/>
      </c>
      <c r="BH364" s="464" t="str">
        <f t="shared" si="128"/>
        <v/>
      </c>
      <c r="BI364" s="464" t="str">
        <f t="shared" si="120"/>
        <v/>
      </c>
      <c r="BJ364" s="492"/>
      <c r="BK364" s="492"/>
      <c r="BL364" s="492"/>
      <c r="BM364" s="492"/>
      <c r="BN364" s="464" t="str">
        <f t="shared" si="121"/>
        <v/>
      </c>
      <c r="BO364" s="464" t="str">
        <f t="shared" si="122"/>
        <v/>
      </c>
      <c r="BP364" s="504" t="str">
        <f t="shared" si="129"/>
        <v/>
      </c>
      <c r="BQ364" s="510" t="str">
        <f t="shared" si="130"/>
        <v/>
      </c>
      <c r="BR364" s="510" t="str">
        <f>IF(F364="","",IF(OR(分岐管理シート!AK364&lt;1,分岐管理シート!AK364&gt;13),"error",""))</f>
        <v/>
      </c>
      <c r="BS364" s="510" t="str">
        <f>IF(F364="","",IF(VLOOKUP(AJ364,―!$AD$2:$AE$14,2,FALSE)&lt;=VLOOKUP(AK364,―!$AD$2:$AE$14,2,FALSE),"","error"))</f>
        <v/>
      </c>
      <c r="BT364" s="516"/>
      <c r="BU364" s="516"/>
      <c r="BV364" s="516"/>
      <c r="BW364" s="510" t="str">
        <f t="shared" si="123"/>
        <v/>
      </c>
      <c r="BX364" s="510" t="str">
        <f t="shared" si="124"/>
        <v/>
      </c>
      <c r="BY364" s="510" t="str">
        <f t="shared" si="125"/>
        <v/>
      </c>
      <c r="BZ364" s="516" t="str">
        <f t="shared" si="126"/>
        <v/>
      </c>
      <c r="CA364" s="510" t="str">
        <f>分岐管理シート!BB364</f>
        <v/>
      </c>
      <c r="CB364" s="511" t="str">
        <f t="shared" si="131"/>
        <v/>
      </c>
      <c r="CC364" s="517" t="str">
        <f t="shared" si="107"/>
        <v/>
      </c>
    </row>
    <row r="365" spans="1:81">
      <c r="A365" s="7"/>
      <c r="B365" s="16"/>
      <c r="C365" s="47">
        <v>284</v>
      </c>
      <c r="D365" s="64"/>
      <c r="E365" s="64"/>
      <c r="F365" s="64"/>
      <c r="G365" s="93"/>
      <c r="H365" s="93"/>
      <c r="I365" s="115"/>
      <c r="J365" s="115"/>
      <c r="K365" s="115"/>
      <c r="L365" s="115"/>
      <c r="M365" s="147"/>
      <c r="N365" s="161">
        <f t="shared" si="108"/>
        <v>0</v>
      </c>
      <c r="O365" s="167">
        <f t="shared" si="109"/>
        <v>0</v>
      </c>
      <c r="P365" s="181"/>
      <c r="Q365" s="194"/>
      <c r="R365" s="194"/>
      <c r="S365" s="194"/>
      <c r="T365" s="194"/>
      <c r="U365" s="194"/>
      <c r="V365" s="194"/>
      <c r="W365" s="194"/>
      <c r="X365" s="194"/>
      <c r="Y365" s="194"/>
      <c r="Z365" s="194"/>
      <c r="AA365" s="194"/>
      <c r="AB365" s="194"/>
      <c r="AC365" s="194"/>
      <c r="AD365" s="194"/>
      <c r="AE365" s="194"/>
      <c r="AF365" s="147"/>
      <c r="AG365" s="115"/>
      <c r="AH365" s="115"/>
      <c r="AI365" s="93"/>
      <c r="AJ365" s="93"/>
      <c r="AK365" s="307"/>
      <c r="AL365" s="325"/>
      <c r="AM365" s="325"/>
      <c r="AN365" s="147"/>
      <c r="AO365" s="350"/>
      <c r="AP365" s="359"/>
      <c r="AQ365" s="379"/>
      <c r="AR365" s="405"/>
      <c r="AS365" s="405"/>
      <c r="AT365" s="430" t="str">
        <f t="shared" si="110"/>
        <v/>
      </c>
      <c r="AU365" s="437" t="str">
        <f t="shared" si="111"/>
        <v/>
      </c>
      <c r="AV365" s="443" t="str">
        <f t="shared" si="112"/>
        <v/>
      </c>
      <c r="AW365" s="450" t="str">
        <f t="shared" si="106"/>
        <v/>
      </c>
      <c r="AX365" s="450" t="str">
        <f t="shared" si="113"/>
        <v/>
      </c>
      <c r="AY365" s="457" t="str">
        <f t="shared" si="114"/>
        <v/>
      </c>
      <c r="AZ365" s="464" t="str">
        <f t="shared" si="115"/>
        <v/>
      </c>
      <c r="BA365" s="47" t="str">
        <f t="shared" si="116"/>
        <v/>
      </c>
      <c r="BB365" s="47" t="str">
        <f t="shared" si="117"/>
        <v/>
      </c>
      <c r="BC365" s="47" t="str">
        <f t="shared" si="118"/>
        <v/>
      </c>
      <c r="BD365" s="47" t="str">
        <f t="shared" si="127"/>
        <v/>
      </c>
      <c r="BE365" s="486"/>
      <c r="BF365" s="492"/>
      <c r="BG365" s="464" t="str">
        <f t="shared" si="119"/>
        <v/>
      </c>
      <c r="BH365" s="464" t="str">
        <f t="shared" si="128"/>
        <v/>
      </c>
      <c r="BI365" s="464" t="str">
        <f t="shared" si="120"/>
        <v/>
      </c>
      <c r="BJ365" s="492"/>
      <c r="BK365" s="492"/>
      <c r="BL365" s="492"/>
      <c r="BM365" s="492"/>
      <c r="BN365" s="464" t="str">
        <f t="shared" si="121"/>
        <v/>
      </c>
      <c r="BO365" s="464" t="str">
        <f t="shared" si="122"/>
        <v/>
      </c>
      <c r="BP365" s="504" t="str">
        <f t="shared" si="129"/>
        <v/>
      </c>
      <c r="BQ365" s="510" t="str">
        <f t="shared" si="130"/>
        <v/>
      </c>
      <c r="BR365" s="510" t="str">
        <f>IF(F365="","",IF(OR(分岐管理シート!AK365&lt;1,分岐管理シート!AK365&gt;13),"error",""))</f>
        <v/>
      </c>
      <c r="BS365" s="510" t="str">
        <f>IF(F365="","",IF(VLOOKUP(AJ365,―!$AD$2:$AE$14,2,FALSE)&lt;=VLOOKUP(AK365,―!$AD$2:$AE$14,2,FALSE),"","error"))</f>
        <v/>
      </c>
      <c r="BT365" s="516"/>
      <c r="BU365" s="516"/>
      <c r="BV365" s="516"/>
      <c r="BW365" s="510" t="str">
        <f t="shared" si="123"/>
        <v/>
      </c>
      <c r="BX365" s="510" t="str">
        <f t="shared" si="124"/>
        <v/>
      </c>
      <c r="BY365" s="510" t="str">
        <f t="shared" si="125"/>
        <v/>
      </c>
      <c r="BZ365" s="516" t="str">
        <f t="shared" si="126"/>
        <v/>
      </c>
      <c r="CA365" s="510" t="str">
        <f>分岐管理シート!BB365</f>
        <v/>
      </c>
      <c r="CB365" s="511" t="str">
        <f t="shared" si="131"/>
        <v/>
      </c>
      <c r="CC365" s="517" t="str">
        <f t="shared" si="107"/>
        <v/>
      </c>
    </row>
    <row r="366" spans="1:81">
      <c r="A366" s="7"/>
      <c r="B366" s="16"/>
      <c r="C366" s="46">
        <v>285</v>
      </c>
      <c r="D366" s="64"/>
      <c r="E366" s="64"/>
      <c r="F366" s="64"/>
      <c r="G366" s="93"/>
      <c r="H366" s="93"/>
      <c r="I366" s="115"/>
      <c r="J366" s="115"/>
      <c r="K366" s="115"/>
      <c r="L366" s="115"/>
      <c r="M366" s="147"/>
      <c r="N366" s="161">
        <f t="shared" si="108"/>
        <v>0</v>
      </c>
      <c r="O366" s="167">
        <f t="shared" si="109"/>
        <v>0</v>
      </c>
      <c r="P366" s="181"/>
      <c r="Q366" s="194"/>
      <c r="R366" s="194"/>
      <c r="S366" s="194"/>
      <c r="T366" s="194"/>
      <c r="U366" s="194"/>
      <c r="V366" s="194"/>
      <c r="W366" s="194"/>
      <c r="X366" s="194"/>
      <c r="Y366" s="194"/>
      <c r="Z366" s="194"/>
      <c r="AA366" s="194"/>
      <c r="AB366" s="194"/>
      <c r="AC366" s="194"/>
      <c r="AD366" s="194"/>
      <c r="AE366" s="194"/>
      <c r="AF366" s="147"/>
      <c r="AG366" s="115"/>
      <c r="AH366" s="115"/>
      <c r="AI366" s="93"/>
      <c r="AJ366" s="93"/>
      <c r="AK366" s="307"/>
      <c r="AL366" s="325"/>
      <c r="AM366" s="325"/>
      <c r="AN366" s="147"/>
      <c r="AO366" s="350"/>
      <c r="AP366" s="359"/>
      <c r="AQ366" s="379"/>
      <c r="AR366" s="405"/>
      <c r="AS366" s="405"/>
      <c r="AT366" s="430" t="str">
        <f t="shared" si="110"/>
        <v/>
      </c>
      <c r="AU366" s="437" t="str">
        <f t="shared" si="111"/>
        <v/>
      </c>
      <c r="AV366" s="443" t="str">
        <f t="shared" si="112"/>
        <v/>
      </c>
      <c r="AW366" s="450" t="str">
        <f t="shared" si="106"/>
        <v/>
      </c>
      <c r="AX366" s="450" t="str">
        <f t="shared" si="113"/>
        <v/>
      </c>
      <c r="AY366" s="457" t="str">
        <f t="shared" si="114"/>
        <v/>
      </c>
      <c r="AZ366" s="464" t="str">
        <f t="shared" si="115"/>
        <v/>
      </c>
      <c r="BA366" s="47" t="str">
        <f t="shared" si="116"/>
        <v/>
      </c>
      <c r="BB366" s="47" t="str">
        <f t="shared" si="117"/>
        <v/>
      </c>
      <c r="BC366" s="47" t="str">
        <f t="shared" si="118"/>
        <v/>
      </c>
      <c r="BD366" s="47" t="str">
        <f t="shared" si="127"/>
        <v/>
      </c>
      <c r="BE366" s="486"/>
      <c r="BF366" s="492"/>
      <c r="BG366" s="464" t="str">
        <f t="shared" si="119"/>
        <v/>
      </c>
      <c r="BH366" s="464" t="str">
        <f t="shared" si="128"/>
        <v/>
      </c>
      <c r="BI366" s="464" t="str">
        <f t="shared" si="120"/>
        <v/>
      </c>
      <c r="BJ366" s="492"/>
      <c r="BK366" s="492"/>
      <c r="BL366" s="492"/>
      <c r="BM366" s="492"/>
      <c r="BN366" s="464" t="str">
        <f t="shared" si="121"/>
        <v/>
      </c>
      <c r="BO366" s="464" t="str">
        <f t="shared" si="122"/>
        <v/>
      </c>
      <c r="BP366" s="504" t="str">
        <f t="shared" si="129"/>
        <v/>
      </c>
      <c r="BQ366" s="510" t="str">
        <f t="shared" si="130"/>
        <v/>
      </c>
      <c r="BR366" s="510" t="str">
        <f>IF(F366="","",IF(OR(分岐管理シート!AK366&lt;1,分岐管理シート!AK366&gt;13),"error",""))</f>
        <v/>
      </c>
      <c r="BS366" s="510" t="str">
        <f>IF(F366="","",IF(VLOOKUP(AJ366,―!$AD$2:$AE$14,2,FALSE)&lt;=VLOOKUP(AK366,―!$AD$2:$AE$14,2,FALSE),"","error"))</f>
        <v/>
      </c>
      <c r="BT366" s="516"/>
      <c r="BU366" s="516"/>
      <c r="BV366" s="516"/>
      <c r="BW366" s="510" t="str">
        <f t="shared" si="123"/>
        <v/>
      </c>
      <c r="BX366" s="510" t="str">
        <f t="shared" si="124"/>
        <v/>
      </c>
      <c r="BY366" s="510" t="str">
        <f t="shared" si="125"/>
        <v/>
      </c>
      <c r="BZ366" s="516" t="str">
        <f t="shared" si="126"/>
        <v/>
      </c>
      <c r="CA366" s="510" t="str">
        <f>分岐管理シート!BB366</f>
        <v/>
      </c>
      <c r="CB366" s="511" t="str">
        <f t="shared" si="131"/>
        <v/>
      </c>
      <c r="CC366" s="517" t="str">
        <f t="shared" si="107"/>
        <v/>
      </c>
    </row>
    <row r="367" spans="1:81">
      <c r="A367" s="7"/>
      <c r="B367" s="16"/>
      <c r="C367" s="47">
        <v>286</v>
      </c>
      <c r="D367" s="64"/>
      <c r="E367" s="64"/>
      <c r="F367" s="64"/>
      <c r="G367" s="93"/>
      <c r="H367" s="93"/>
      <c r="I367" s="115"/>
      <c r="J367" s="115"/>
      <c r="K367" s="115"/>
      <c r="L367" s="115"/>
      <c r="M367" s="147"/>
      <c r="N367" s="161">
        <f t="shared" si="108"/>
        <v>0</v>
      </c>
      <c r="O367" s="167">
        <f t="shared" si="109"/>
        <v>0</v>
      </c>
      <c r="P367" s="181"/>
      <c r="Q367" s="194"/>
      <c r="R367" s="194"/>
      <c r="S367" s="194"/>
      <c r="T367" s="194"/>
      <c r="U367" s="194"/>
      <c r="V367" s="194"/>
      <c r="W367" s="194"/>
      <c r="X367" s="194"/>
      <c r="Y367" s="194"/>
      <c r="Z367" s="194"/>
      <c r="AA367" s="194"/>
      <c r="AB367" s="194"/>
      <c r="AC367" s="194"/>
      <c r="AD367" s="194"/>
      <c r="AE367" s="194"/>
      <c r="AF367" s="147"/>
      <c r="AG367" s="115"/>
      <c r="AH367" s="115"/>
      <c r="AI367" s="93"/>
      <c r="AJ367" s="93"/>
      <c r="AK367" s="307"/>
      <c r="AL367" s="325"/>
      <c r="AM367" s="325"/>
      <c r="AN367" s="147"/>
      <c r="AO367" s="350"/>
      <c r="AP367" s="359"/>
      <c r="AQ367" s="379"/>
      <c r="AR367" s="405"/>
      <c r="AS367" s="405"/>
      <c r="AT367" s="430" t="str">
        <f t="shared" si="110"/>
        <v/>
      </c>
      <c r="AU367" s="437" t="str">
        <f t="shared" si="111"/>
        <v/>
      </c>
      <c r="AV367" s="443" t="str">
        <f t="shared" si="112"/>
        <v/>
      </c>
      <c r="AW367" s="450" t="str">
        <f t="shared" si="106"/>
        <v/>
      </c>
      <c r="AX367" s="450" t="str">
        <f t="shared" si="113"/>
        <v/>
      </c>
      <c r="AY367" s="457" t="str">
        <f t="shared" si="114"/>
        <v/>
      </c>
      <c r="AZ367" s="464" t="str">
        <f t="shared" si="115"/>
        <v/>
      </c>
      <c r="BA367" s="47" t="str">
        <f t="shared" si="116"/>
        <v/>
      </c>
      <c r="BB367" s="47" t="str">
        <f t="shared" si="117"/>
        <v/>
      </c>
      <c r="BC367" s="47" t="str">
        <f t="shared" si="118"/>
        <v/>
      </c>
      <c r="BD367" s="47" t="str">
        <f t="shared" si="127"/>
        <v/>
      </c>
      <c r="BE367" s="486"/>
      <c r="BF367" s="492"/>
      <c r="BG367" s="464" t="str">
        <f t="shared" si="119"/>
        <v/>
      </c>
      <c r="BH367" s="464" t="str">
        <f t="shared" si="128"/>
        <v/>
      </c>
      <c r="BI367" s="464" t="str">
        <f t="shared" si="120"/>
        <v/>
      </c>
      <c r="BJ367" s="492"/>
      <c r="BK367" s="492"/>
      <c r="BL367" s="492"/>
      <c r="BM367" s="492"/>
      <c r="BN367" s="464" t="str">
        <f t="shared" si="121"/>
        <v/>
      </c>
      <c r="BO367" s="464" t="str">
        <f t="shared" si="122"/>
        <v/>
      </c>
      <c r="BP367" s="504" t="str">
        <f t="shared" si="129"/>
        <v/>
      </c>
      <c r="BQ367" s="510" t="str">
        <f t="shared" si="130"/>
        <v/>
      </c>
      <c r="BR367" s="510" t="str">
        <f>IF(F367="","",IF(OR(分岐管理シート!AK367&lt;1,分岐管理シート!AK367&gt;13),"error",""))</f>
        <v/>
      </c>
      <c r="BS367" s="510" t="str">
        <f>IF(F367="","",IF(VLOOKUP(AJ367,―!$AD$2:$AE$14,2,FALSE)&lt;=VLOOKUP(AK367,―!$AD$2:$AE$14,2,FALSE),"","error"))</f>
        <v/>
      </c>
      <c r="BT367" s="516"/>
      <c r="BU367" s="516"/>
      <c r="BV367" s="516"/>
      <c r="BW367" s="510" t="str">
        <f t="shared" si="123"/>
        <v/>
      </c>
      <c r="BX367" s="510" t="str">
        <f t="shared" si="124"/>
        <v/>
      </c>
      <c r="BY367" s="510" t="str">
        <f t="shared" si="125"/>
        <v/>
      </c>
      <c r="BZ367" s="516" t="str">
        <f t="shared" si="126"/>
        <v/>
      </c>
      <c r="CA367" s="510" t="str">
        <f>分岐管理シート!BB367</f>
        <v/>
      </c>
      <c r="CB367" s="511" t="str">
        <f t="shared" si="131"/>
        <v/>
      </c>
      <c r="CC367" s="517" t="str">
        <f t="shared" si="107"/>
        <v/>
      </c>
    </row>
    <row r="368" spans="1:81">
      <c r="A368" s="7"/>
      <c r="B368" s="16"/>
      <c r="C368" s="47">
        <v>287</v>
      </c>
      <c r="D368" s="64"/>
      <c r="E368" s="64"/>
      <c r="F368" s="64"/>
      <c r="G368" s="93"/>
      <c r="H368" s="93"/>
      <c r="I368" s="115"/>
      <c r="J368" s="115"/>
      <c r="K368" s="115"/>
      <c r="L368" s="115"/>
      <c r="M368" s="147"/>
      <c r="N368" s="161">
        <f t="shared" si="108"/>
        <v>0</v>
      </c>
      <c r="O368" s="167">
        <f t="shared" si="109"/>
        <v>0</v>
      </c>
      <c r="P368" s="181"/>
      <c r="Q368" s="194"/>
      <c r="R368" s="194"/>
      <c r="S368" s="194"/>
      <c r="T368" s="194"/>
      <c r="U368" s="194"/>
      <c r="V368" s="194"/>
      <c r="W368" s="194"/>
      <c r="X368" s="194"/>
      <c r="Y368" s="194"/>
      <c r="Z368" s="194"/>
      <c r="AA368" s="194"/>
      <c r="AB368" s="194"/>
      <c r="AC368" s="194"/>
      <c r="AD368" s="194"/>
      <c r="AE368" s="194"/>
      <c r="AF368" s="147"/>
      <c r="AG368" s="115"/>
      <c r="AH368" s="115"/>
      <c r="AI368" s="93"/>
      <c r="AJ368" s="93"/>
      <c r="AK368" s="307"/>
      <c r="AL368" s="325"/>
      <c r="AM368" s="325"/>
      <c r="AN368" s="147"/>
      <c r="AO368" s="350"/>
      <c r="AP368" s="359"/>
      <c r="AQ368" s="379"/>
      <c r="AR368" s="405"/>
      <c r="AS368" s="405"/>
      <c r="AT368" s="430" t="str">
        <f t="shared" si="110"/>
        <v/>
      </c>
      <c r="AU368" s="437" t="str">
        <f t="shared" si="111"/>
        <v/>
      </c>
      <c r="AV368" s="443" t="str">
        <f t="shared" si="112"/>
        <v/>
      </c>
      <c r="AW368" s="450" t="str">
        <f t="shared" si="106"/>
        <v/>
      </c>
      <c r="AX368" s="450" t="str">
        <f t="shared" si="113"/>
        <v/>
      </c>
      <c r="AY368" s="457" t="str">
        <f t="shared" si="114"/>
        <v/>
      </c>
      <c r="AZ368" s="464" t="str">
        <f t="shared" si="115"/>
        <v/>
      </c>
      <c r="BA368" s="47" t="str">
        <f t="shared" si="116"/>
        <v/>
      </c>
      <c r="BB368" s="47" t="str">
        <f t="shared" si="117"/>
        <v/>
      </c>
      <c r="BC368" s="47" t="str">
        <f t="shared" si="118"/>
        <v/>
      </c>
      <c r="BD368" s="47" t="str">
        <f t="shared" si="127"/>
        <v/>
      </c>
      <c r="BE368" s="486"/>
      <c r="BF368" s="492"/>
      <c r="BG368" s="464" t="str">
        <f t="shared" si="119"/>
        <v/>
      </c>
      <c r="BH368" s="464" t="str">
        <f t="shared" si="128"/>
        <v/>
      </c>
      <c r="BI368" s="464" t="str">
        <f t="shared" si="120"/>
        <v/>
      </c>
      <c r="BJ368" s="492"/>
      <c r="BK368" s="492"/>
      <c r="BL368" s="492"/>
      <c r="BM368" s="492"/>
      <c r="BN368" s="464" t="str">
        <f t="shared" si="121"/>
        <v/>
      </c>
      <c r="BO368" s="464" t="str">
        <f t="shared" si="122"/>
        <v/>
      </c>
      <c r="BP368" s="504" t="str">
        <f t="shared" si="129"/>
        <v/>
      </c>
      <c r="BQ368" s="510" t="str">
        <f t="shared" si="130"/>
        <v/>
      </c>
      <c r="BR368" s="510" t="str">
        <f>IF(F368="","",IF(OR(分岐管理シート!AK368&lt;1,分岐管理シート!AK368&gt;13),"error",""))</f>
        <v/>
      </c>
      <c r="BS368" s="510" t="str">
        <f>IF(F368="","",IF(VLOOKUP(AJ368,―!$AD$2:$AE$14,2,FALSE)&lt;=VLOOKUP(AK368,―!$AD$2:$AE$14,2,FALSE),"","error"))</f>
        <v/>
      </c>
      <c r="BT368" s="516"/>
      <c r="BU368" s="516"/>
      <c r="BV368" s="516"/>
      <c r="BW368" s="510" t="str">
        <f t="shared" si="123"/>
        <v/>
      </c>
      <c r="BX368" s="510" t="str">
        <f t="shared" si="124"/>
        <v/>
      </c>
      <c r="BY368" s="510" t="str">
        <f t="shared" si="125"/>
        <v/>
      </c>
      <c r="BZ368" s="516" t="str">
        <f t="shared" si="126"/>
        <v/>
      </c>
      <c r="CA368" s="510" t="str">
        <f>分岐管理シート!BB368</f>
        <v/>
      </c>
      <c r="CB368" s="511" t="str">
        <f t="shared" si="131"/>
        <v/>
      </c>
      <c r="CC368" s="517" t="str">
        <f t="shared" si="107"/>
        <v/>
      </c>
    </row>
    <row r="369" spans="1:81">
      <c r="A369" s="7"/>
      <c r="B369" s="16"/>
      <c r="C369" s="46">
        <v>288</v>
      </c>
      <c r="D369" s="64"/>
      <c r="E369" s="64"/>
      <c r="F369" s="64"/>
      <c r="G369" s="93"/>
      <c r="H369" s="93"/>
      <c r="I369" s="115"/>
      <c r="J369" s="115"/>
      <c r="K369" s="115"/>
      <c r="L369" s="115"/>
      <c r="M369" s="147"/>
      <c r="N369" s="161">
        <f t="shared" si="108"/>
        <v>0</v>
      </c>
      <c r="O369" s="167">
        <f t="shared" si="109"/>
        <v>0</v>
      </c>
      <c r="P369" s="181"/>
      <c r="Q369" s="194"/>
      <c r="R369" s="194"/>
      <c r="S369" s="194"/>
      <c r="T369" s="194"/>
      <c r="U369" s="194"/>
      <c r="V369" s="194"/>
      <c r="W369" s="194"/>
      <c r="X369" s="194"/>
      <c r="Y369" s="194"/>
      <c r="Z369" s="194"/>
      <c r="AA369" s="194"/>
      <c r="AB369" s="194"/>
      <c r="AC369" s="194"/>
      <c r="AD369" s="194"/>
      <c r="AE369" s="194"/>
      <c r="AF369" s="147"/>
      <c r="AG369" s="115"/>
      <c r="AH369" s="115"/>
      <c r="AI369" s="93"/>
      <c r="AJ369" s="93"/>
      <c r="AK369" s="307"/>
      <c r="AL369" s="325"/>
      <c r="AM369" s="325"/>
      <c r="AN369" s="147"/>
      <c r="AO369" s="350"/>
      <c r="AP369" s="359"/>
      <c r="AQ369" s="379"/>
      <c r="AR369" s="405"/>
      <c r="AS369" s="405"/>
      <c r="AT369" s="430" t="str">
        <f t="shared" si="110"/>
        <v/>
      </c>
      <c r="AU369" s="437" t="str">
        <f t="shared" si="111"/>
        <v/>
      </c>
      <c r="AV369" s="443" t="str">
        <f t="shared" si="112"/>
        <v/>
      </c>
      <c r="AW369" s="450" t="str">
        <f t="shared" si="106"/>
        <v/>
      </c>
      <c r="AX369" s="450" t="str">
        <f t="shared" si="113"/>
        <v/>
      </c>
      <c r="AY369" s="457" t="str">
        <f t="shared" si="114"/>
        <v/>
      </c>
      <c r="AZ369" s="464" t="str">
        <f t="shared" si="115"/>
        <v/>
      </c>
      <c r="BA369" s="47" t="str">
        <f t="shared" si="116"/>
        <v/>
      </c>
      <c r="BB369" s="47" t="str">
        <f t="shared" si="117"/>
        <v/>
      </c>
      <c r="BC369" s="47" t="str">
        <f t="shared" si="118"/>
        <v/>
      </c>
      <c r="BD369" s="47" t="str">
        <f t="shared" si="127"/>
        <v/>
      </c>
      <c r="BE369" s="486"/>
      <c r="BF369" s="492"/>
      <c r="BG369" s="464" t="str">
        <f t="shared" si="119"/>
        <v/>
      </c>
      <c r="BH369" s="464" t="str">
        <f t="shared" si="128"/>
        <v/>
      </c>
      <c r="BI369" s="464" t="str">
        <f t="shared" si="120"/>
        <v/>
      </c>
      <c r="BJ369" s="492"/>
      <c r="BK369" s="492"/>
      <c r="BL369" s="492"/>
      <c r="BM369" s="492"/>
      <c r="BN369" s="464" t="str">
        <f t="shared" si="121"/>
        <v/>
      </c>
      <c r="BO369" s="464" t="str">
        <f t="shared" si="122"/>
        <v/>
      </c>
      <c r="BP369" s="504" t="str">
        <f t="shared" si="129"/>
        <v/>
      </c>
      <c r="BQ369" s="510" t="str">
        <f t="shared" si="130"/>
        <v/>
      </c>
      <c r="BR369" s="510" t="str">
        <f>IF(F369="","",IF(OR(分岐管理シート!AK369&lt;1,分岐管理シート!AK369&gt;13),"error",""))</f>
        <v/>
      </c>
      <c r="BS369" s="510" t="str">
        <f>IF(F369="","",IF(VLOOKUP(AJ369,―!$AD$2:$AE$14,2,FALSE)&lt;=VLOOKUP(AK369,―!$AD$2:$AE$14,2,FALSE),"","error"))</f>
        <v/>
      </c>
      <c r="BT369" s="516"/>
      <c r="BU369" s="516"/>
      <c r="BV369" s="516"/>
      <c r="BW369" s="510" t="str">
        <f t="shared" si="123"/>
        <v/>
      </c>
      <c r="BX369" s="510" t="str">
        <f t="shared" si="124"/>
        <v/>
      </c>
      <c r="BY369" s="510" t="str">
        <f t="shared" si="125"/>
        <v/>
      </c>
      <c r="BZ369" s="516" t="str">
        <f t="shared" si="126"/>
        <v/>
      </c>
      <c r="CA369" s="510" t="str">
        <f>分岐管理シート!BB369</f>
        <v/>
      </c>
      <c r="CB369" s="511" t="str">
        <f t="shared" si="131"/>
        <v/>
      </c>
      <c r="CC369" s="517" t="str">
        <f t="shared" si="107"/>
        <v/>
      </c>
    </row>
    <row r="370" spans="1:81">
      <c r="A370" s="7"/>
      <c r="B370" s="16"/>
      <c r="C370" s="47">
        <v>289</v>
      </c>
      <c r="D370" s="64"/>
      <c r="E370" s="64"/>
      <c r="F370" s="64"/>
      <c r="G370" s="93"/>
      <c r="H370" s="93"/>
      <c r="I370" s="115"/>
      <c r="J370" s="115"/>
      <c r="K370" s="115"/>
      <c r="L370" s="115"/>
      <c r="M370" s="147"/>
      <c r="N370" s="161">
        <f t="shared" si="108"/>
        <v>0</v>
      </c>
      <c r="O370" s="167">
        <f t="shared" si="109"/>
        <v>0</v>
      </c>
      <c r="P370" s="181"/>
      <c r="Q370" s="194"/>
      <c r="R370" s="194"/>
      <c r="S370" s="194"/>
      <c r="T370" s="194"/>
      <c r="U370" s="194"/>
      <c r="V370" s="194"/>
      <c r="W370" s="194"/>
      <c r="X370" s="194"/>
      <c r="Y370" s="194"/>
      <c r="Z370" s="194"/>
      <c r="AA370" s="194"/>
      <c r="AB370" s="194"/>
      <c r="AC370" s="194"/>
      <c r="AD370" s="194"/>
      <c r="AE370" s="194"/>
      <c r="AF370" s="147"/>
      <c r="AG370" s="115"/>
      <c r="AH370" s="115"/>
      <c r="AI370" s="93"/>
      <c r="AJ370" s="93"/>
      <c r="AK370" s="307"/>
      <c r="AL370" s="325"/>
      <c r="AM370" s="325"/>
      <c r="AN370" s="147"/>
      <c r="AO370" s="350"/>
      <c r="AP370" s="359"/>
      <c r="AQ370" s="379"/>
      <c r="AR370" s="405"/>
      <c r="AS370" s="405"/>
      <c r="AT370" s="430" t="str">
        <f t="shared" si="110"/>
        <v/>
      </c>
      <c r="AU370" s="437" t="str">
        <f t="shared" si="111"/>
        <v/>
      </c>
      <c r="AV370" s="443" t="str">
        <f t="shared" si="112"/>
        <v/>
      </c>
      <c r="AW370" s="450" t="str">
        <f t="shared" si="106"/>
        <v/>
      </c>
      <c r="AX370" s="450" t="str">
        <f t="shared" si="113"/>
        <v/>
      </c>
      <c r="AY370" s="457" t="str">
        <f t="shared" si="114"/>
        <v/>
      </c>
      <c r="AZ370" s="464" t="str">
        <f t="shared" si="115"/>
        <v/>
      </c>
      <c r="BA370" s="47" t="str">
        <f t="shared" si="116"/>
        <v/>
      </c>
      <c r="BB370" s="47" t="str">
        <f t="shared" si="117"/>
        <v/>
      </c>
      <c r="BC370" s="47" t="str">
        <f t="shared" si="118"/>
        <v/>
      </c>
      <c r="BD370" s="47" t="str">
        <f t="shared" si="127"/>
        <v/>
      </c>
      <c r="BE370" s="486"/>
      <c r="BF370" s="492"/>
      <c r="BG370" s="464" t="str">
        <f t="shared" si="119"/>
        <v/>
      </c>
      <c r="BH370" s="464" t="str">
        <f t="shared" si="128"/>
        <v/>
      </c>
      <c r="BI370" s="464" t="str">
        <f t="shared" si="120"/>
        <v/>
      </c>
      <c r="BJ370" s="492"/>
      <c r="BK370" s="492"/>
      <c r="BL370" s="492"/>
      <c r="BM370" s="492"/>
      <c r="BN370" s="464" t="str">
        <f t="shared" si="121"/>
        <v/>
      </c>
      <c r="BO370" s="464" t="str">
        <f t="shared" si="122"/>
        <v/>
      </c>
      <c r="BP370" s="504" t="str">
        <f t="shared" si="129"/>
        <v/>
      </c>
      <c r="BQ370" s="510" t="str">
        <f t="shared" si="130"/>
        <v/>
      </c>
      <c r="BR370" s="510" t="str">
        <f>IF(F370="","",IF(OR(分岐管理シート!AK370&lt;1,分岐管理シート!AK370&gt;13),"error",""))</f>
        <v/>
      </c>
      <c r="BS370" s="510" t="str">
        <f>IF(F370="","",IF(VLOOKUP(AJ370,―!$AD$2:$AE$14,2,FALSE)&lt;=VLOOKUP(AK370,―!$AD$2:$AE$14,2,FALSE),"","error"))</f>
        <v/>
      </c>
      <c r="BT370" s="516"/>
      <c r="BU370" s="516"/>
      <c r="BV370" s="516"/>
      <c r="BW370" s="510" t="str">
        <f t="shared" si="123"/>
        <v/>
      </c>
      <c r="BX370" s="510" t="str">
        <f t="shared" si="124"/>
        <v/>
      </c>
      <c r="BY370" s="510" t="str">
        <f t="shared" si="125"/>
        <v/>
      </c>
      <c r="BZ370" s="516" t="str">
        <f t="shared" si="126"/>
        <v/>
      </c>
      <c r="CA370" s="510" t="str">
        <f>分岐管理シート!BB370</f>
        <v/>
      </c>
      <c r="CB370" s="511" t="str">
        <f t="shared" si="131"/>
        <v/>
      </c>
      <c r="CC370" s="517" t="str">
        <f t="shared" si="107"/>
        <v/>
      </c>
    </row>
    <row r="371" spans="1:81">
      <c r="A371" s="7"/>
      <c r="B371" s="16"/>
      <c r="C371" s="47">
        <v>290</v>
      </c>
      <c r="D371" s="64"/>
      <c r="E371" s="64"/>
      <c r="F371" s="64"/>
      <c r="G371" s="93"/>
      <c r="H371" s="93"/>
      <c r="I371" s="115"/>
      <c r="J371" s="115"/>
      <c r="K371" s="115"/>
      <c r="L371" s="115"/>
      <c r="M371" s="147"/>
      <c r="N371" s="161">
        <f t="shared" si="108"/>
        <v>0</v>
      </c>
      <c r="O371" s="167">
        <f t="shared" si="109"/>
        <v>0</v>
      </c>
      <c r="P371" s="181"/>
      <c r="Q371" s="194"/>
      <c r="R371" s="194"/>
      <c r="S371" s="194"/>
      <c r="T371" s="194"/>
      <c r="U371" s="194"/>
      <c r="V371" s="194"/>
      <c r="W371" s="194"/>
      <c r="X371" s="194"/>
      <c r="Y371" s="194"/>
      <c r="Z371" s="194"/>
      <c r="AA371" s="194"/>
      <c r="AB371" s="194"/>
      <c r="AC371" s="194"/>
      <c r="AD371" s="194"/>
      <c r="AE371" s="194"/>
      <c r="AF371" s="147"/>
      <c r="AG371" s="115"/>
      <c r="AH371" s="115"/>
      <c r="AI371" s="93"/>
      <c r="AJ371" s="93"/>
      <c r="AK371" s="307"/>
      <c r="AL371" s="325"/>
      <c r="AM371" s="325"/>
      <c r="AN371" s="147"/>
      <c r="AO371" s="350"/>
      <c r="AP371" s="359"/>
      <c r="AQ371" s="379"/>
      <c r="AR371" s="405"/>
      <c r="AS371" s="405"/>
      <c r="AT371" s="430" t="str">
        <f t="shared" si="110"/>
        <v/>
      </c>
      <c r="AU371" s="437" t="str">
        <f t="shared" si="111"/>
        <v/>
      </c>
      <c r="AV371" s="443" t="str">
        <f t="shared" si="112"/>
        <v/>
      </c>
      <c r="AW371" s="450" t="str">
        <f t="shared" si="106"/>
        <v/>
      </c>
      <c r="AX371" s="450" t="str">
        <f t="shared" si="113"/>
        <v/>
      </c>
      <c r="AY371" s="457" t="str">
        <f t="shared" si="114"/>
        <v/>
      </c>
      <c r="AZ371" s="464" t="str">
        <f t="shared" si="115"/>
        <v/>
      </c>
      <c r="BA371" s="47" t="str">
        <f t="shared" si="116"/>
        <v/>
      </c>
      <c r="BB371" s="47" t="str">
        <f t="shared" si="117"/>
        <v/>
      </c>
      <c r="BC371" s="47" t="str">
        <f t="shared" si="118"/>
        <v/>
      </c>
      <c r="BD371" s="47" t="str">
        <f t="shared" si="127"/>
        <v/>
      </c>
      <c r="BE371" s="486"/>
      <c r="BF371" s="492"/>
      <c r="BG371" s="464" t="str">
        <f t="shared" si="119"/>
        <v/>
      </c>
      <c r="BH371" s="464" t="str">
        <f t="shared" si="128"/>
        <v/>
      </c>
      <c r="BI371" s="464" t="str">
        <f t="shared" si="120"/>
        <v/>
      </c>
      <c r="BJ371" s="492"/>
      <c r="BK371" s="492"/>
      <c r="BL371" s="492"/>
      <c r="BM371" s="492"/>
      <c r="BN371" s="464" t="str">
        <f t="shared" si="121"/>
        <v/>
      </c>
      <c r="BO371" s="464" t="str">
        <f t="shared" si="122"/>
        <v/>
      </c>
      <c r="BP371" s="504" t="str">
        <f t="shared" si="129"/>
        <v/>
      </c>
      <c r="BQ371" s="510" t="str">
        <f t="shared" si="130"/>
        <v/>
      </c>
      <c r="BR371" s="510" t="str">
        <f>IF(F371="","",IF(OR(分岐管理シート!AK371&lt;1,分岐管理シート!AK371&gt;13),"error",""))</f>
        <v/>
      </c>
      <c r="BS371" s="510" t="str">
        <f>IF(F371="","",IF(VLOOKUP(AJ371,―!$AD$2:$AE$14,2,FALSE)&lt;=VLOOKUP(AK371,―!$AD$2:$AE$14,2,FALSE),"","error"))</f>
        <v/>
      </c>
      <c r="BT371" s="516"/>
      <c r="BU371" s="516"/>
      <c r="BV371" s="516"/>
      <c r="BW371" s="510" t="str">
        <f t="shared" si="123"/>
        <v/>
      </c>
      <c r="BX371" s="510" t="str">
        <f t="shared" si="124"/>
        <v/>
      </c>
      <c r="BY371" s="510" t="str">
        <f t="shared" si="125"/>
        <v/>
      </c>
      <c r="BZ371" s="516" t="str">
        <f t="shared" si="126"/>
        <v/>
      </c>
      <c r="CA371" s="510" t="str">
        <f>分岐管理シート!BB371</f>
        <v/>
      </c>
      <c r="CB371" s="511" t="str">
        <f t="shared" si="131"/>
        <v/>
      </c>
      <c r="CC371" s="517" t="str">
        <f t="shared" si="107"/>
        <v/>
      </c>
    </row>
    <row r="372" spans="1:81">
      <c r="A372" s="7"/>
      <c r="B372" s="16"/>
      <c r="C372" s="46">
        <v>291</v>
      </c>
      <c r="D372" s="64"/>
      <c r="E372" s="64"/>
      <c r="F372" s="64"/>
      <c r="G372" s="93"/>
      <c r="H372" s="93"/>
      <c r="I372" s="115"/>
      <c r="J372" s="115"/>
      <c r="K372" s="115"/>
      <c r="L372" s="115"/>
      <c r="M372" s="147"/>
      <c r="N372" s="161">
        <f t="shared" si="108"/>
        <v>0</v>
      </c>
      <c r="O372" s="167">
        <f t="shared" si="109"/>
        <v>0</v>
      </c>
      <c r="P372" s="181"/>
      <c r="Q372" s="194"/>
      <c r="R372" s="194"/>
      <c r="S372" s="194"/>
      <c r="T372" s="194"/>
      <c r="U372" s="194"/>
      <c r="V372" s="194"/>
      <c r="W372" s="194"/>
      <c r="X372" s="194"/>
      <c r="Y372" s="194"/>
      <c r="Z372" s="194"/>
      <c r="AA372" s="194"/>
      <c r="AB372" s="194"/>
      <c r="AC372" s="194"/>
      <c r="AD372" s="194"/>
      <c r="AE372" s="194"/>
      <c r="AF372" s="147"/>
      <c r="AG372" s="115"/>
      <c r="AH372" s="115"/>
      <c r="AI372" s="93"/>
      <c r="AJ372" s="93"/>
      <c r="AK372" s="307"/>
      <c r="AL372" s="325"/>
      <c r="AM372" s="325"/>
      <c r="AN372" s="147"/>
      <c r="AO372" s="350"/>
      <c r="AP372" s="359"/>
      <c r="AQ372" s="379"/>
      <c r="AR372" s="405"/>
      <c r="AS372" s="405"/>
      <c r="AT372" s="430" t="str">
        <f t="shared" si="110"/>
        <v/>
      </c>
      <c r="AU372" s="437" t="str">
        <f t="shared" si="111"/>
        <v/>
      </c>
      <c r="AV372" s="443" t="str">
        <f t="shared" si="112"/>
        <v/>
      </c>
      <c r="AW372" s="450" t="str">
        <f t="shared" si="106"/>
        <v/>
      </c>
      <c r="AX372" s="450" t="str">
        <f t="shared" si="113"/>
        <v/>
      </c>
      <c r="AY372" s="457" t="str">
        <f t="shared" si="114"/>
        <v/>
      </c>
      <c r="AZ372" s="464" t="str">
        <f t="shared" si="115"/>
        <v/>
      </c>
      <c r="BA372" s="47" t="str">
        <f t="shared" si="116"/>
        <v/>
      </c>
      <c r="BB372" s="47" t="str">
        <f t="shared" si="117"/>
        <v/>
      </c>
      <c r="BC372" s="47" t="str">
        <f t="shared" si="118"/>
        <v/>
      </c>
      <c r="BD372" s="47" t="str">
        <f t="shared" si="127"/>
        <v/>
      </c>
      <c r="BE372" s="486"/>
      <c r="BF372" s="492"/>
      <c r="BG372" s="464" t="str">
        <f t="shared" si="119"/>
        <v/>
      </c>
      <c r="BH372" s="464" t="str">
        <f t="shared" si="128"/>
        <v/>
      </c>
      <c r="BI372" s="464" t="str">
        <f t="shared" si="120"/>
        <v/>
      </c>
      <c r="BJ372" s="492"/>
      <c r="BK372" s="492"/>
      <c r="BL372" s="492"/>
      <c r="BM372" s="492"/>
      <c r="BN372" s="464" t="str">
        <f t="shared" si="121"/>
        <v/>
      </c>
      <c r="BO372" s="464" t="str">
        <f t="shared" si="122"/>
        <v/>
      </c>
      <c r="BP372" s="504" t="str">
        <f t="shared" si="129"/>
        <v/>
      </c>
      <c r="BQ372" s="510" t="str">
        <f t="shared" si="130"/>
        <v/>
      </c>
      <c r="BR372" s="510" t="str">
        <f>IF(F372="","",IF(OR(分岐管理シート!AK372&lt;1,分岐管理シート!AK372&gt;13),"error",""))</f>
        <v/>
      </c>
      <c r="BS372" s="510" t="str">
        <f>IF(F372="","",IF(VLOOKUP(AJ372,―!$AD$2:$AE$14,2,FALSE)&lt;=VLOOKUP(AK372,―!$AD$2:$AE$14,2,FALSE),"","error"))</f>
        <v/>
      </c>
      <c r="BT372" s="516"/>
      <c r="BU372" s="516"/>
      <c r="BV372" s="516"/>
      <c r="BW372" s="510" t="str">
        <f t="shared" si="123"/>
        <v/>
      </c>
      <c r="BX372" s="510" t="str">
        <f t="shared" si="124"/>
        <v/>
      </c>
      <c r="BY372" s="510" t="str">
        <f t="shared" si="125"/>
        <v/>
      </c>
      <c r="BZ372" s="516" t="str">
        <f t="shared" si="126"/>
        <v/>
      </c>
      <c r="CA372" s="510" t="str">
        <f>分岐管理シート!BB372</f>
        <v/>
      </c>
      <c r="CB372" s="511" t="str">
        <f t="shared" si="131"/>
        <v/>
      </c>
      <c r="CC372" s="517" t="str">
        <f t="shared" si="107"/>
        <v/>
      </c>
    </row>
    <row r="373" spans="1:81">
      <c r="A373" s="7"/>
      <c r="B373" s="16"/>
      <c r="C373" s="47">
        <v>292</v>
      </c>
      <c r="D373" s="64"/>
      <c r="E373" s="64"/>
      <c r="F373" s="64"/>
      <c r="G373" s="93"/>
      <c r="H373" s="93"/>
      <c r="I373" s="115"/>
      <c r="J373" s="115"/>
      <c r="K373" s="115"/>
      <c r="L373" s="115"/>
      <c r="M373" s="147"/>
      <c r="N373" s="161">
        <f t="shared" si="108"/>
        <v>0</v>
      </c>
      <c r="O373" s="167">
        <f t="shared" si="109"/>
        <v>0</v>
      </c>
      <c r="P373" s="181"/>
      <c r="Q373" s="194"/>
      <c r="R373" s="194"/>
      <c r="S373" s="194"/>
      <c r="T373" s="194"/>
      <c r="U373" s="194"/>
      <c r="V373" s="194"/>
      <c r="W373" s="194"/>
      <c r="X373" s="194"/>
      <c r="Y373" s="194"/>
      <c r="Z373" s="194"/>
      <c r="AA373" s="194"/>
      <c r="AB373" s="194"/>
      <c r="AC373" s="194"/>
      <c r="AD373" s="194"/>
      <c r="AE373" s="194"/>
      <c r="AF373" s="147"/>
      <c r="AG373" s="115"/>
      <c r="AH373" s="115"/>
      <c r="AI373" s="93"/>
      <c r="AJ373" s="93"/>
      <c r="AK373" s="307"/>
      <c r="AL373" s="325"/>
      <c r="AM373" s="325"/>
      <c r="AN373" s="147"/>
      <c r="AO373" s="350"/>
      <c r="AP373" s="359"/>
      <c r="AQ373" s="379"/>
      <c r="AR373" s="405"/>
      <c r="AS373" s="405"/>
      <c r="AT373" s="430" t="str">
        <f t="shared" si="110"/>
        <v/>
      </c>
      <c r="AU373" s="437" t="str">
        <f t="shared" si="111"/>
        <v/>
      </c>
      <c r="AV373" s="443" t="str">
        <f t="shared" si="112"/>
        <v/>
      </c>
      <c r="AW373" s="450" t="str">
        <f t="shared" si="106"/>
        <v/>
      </c>
      <c r="AX373" s="450" t="str">
        <f t="shared" si="113"/>
        <v/>
      </c>
      <c r="AY373" s="457" t="str">
        <f t="shared" si="114"/>
        <v/>
      </c>
      <c r="AZ373" s="464" t="str">
        <f t="shared" si="115"/>
        <v/>
      </c>
      <c r="BA373" s="47" t="str">
        <f t="shared" si="116"/>
        <v/>
      </c>
      <c r="BB373" s="47" t="str">
        <f t="shared" si="117"/>
        <v/>
      </c>
      <c r="BC373" s="47" t="str">
        <f t="shared" si="118"/>
        <v/>
      </c>
      <c r="BD373" s="47" t="str">
        <f t="shared" si="127"/>
        <v/>
      </c>
      <c r="BE373" s="486"/>
      <c r="BF373" s="492"/>
      <c r="BG373" s="464" t="str">
        <f t="shared" si="119"/>
        <v/>
      </c>
      <c r="BH373" s="464" t="str">
        <f t="shared" si="128"/>
        <v/>
      </c>
      <c r="BI373" s="464" t="str">
        <f t="shared" si="120"/>
        <v/>
      </c>
      <c r="BJ373" s="492"/>
      <c r="BK373" s="492"/>
      <c r="BL373" s="492"/>
      <c r="BM373" s="492"/>
      <c r="BN373" s="464" t="str">
        <f t="shared" si="121"/>
        <v/>
      </c>
      <c r="BO373" s="464" t="str">
        <f t="shared" si="122"/>
        <v/>
      </c>
      <c r="BP373" s="504" t="str">
        <f t="shared" si="129"/>
        <v/>
      </c>
      <c r="BQ373" s="510" t="str">
        <f t="shared" si="130"/>
        <v/>
      </c>
      <c r="BR373" s="510" t="str">
        <f>IF(F373="","",IF(OR(分岐管理シート!AK373&lt;1,分岐管理シート!AK373&gt;13),"error",""))</f>
        <v/>
      </c>
      <c r="BS373" s="510" t="str">
        <f>IF(F373="","",IF(VLOOKUP(AJ373,―!$AD$2:$AE$14,2,FALSE)&lt;=VLOOKUP(AK373,―!$AD$2:$AE$14,2,FALSE),"","error"))</f>
        <v/>
      </c>
      <c r="BT373" s="516"/>
      <c r="BU373" s="516"/>
      <c r="BV373" s="516"/>
      <c r="BW373" s="510" t="str">
        <f t="shared" si="123"/>
        <v/>
      </c>
      <c r="BX373" s="510" t="str">
        <f t="shared" si="124"/>
        <v/>
      </c>
      <c r="BY373" s="510" t="str">
        <f t="shared" si="125"/>
        <v/>
      </c>
      <c r="BZ373" s="516" t="str">
        <f t="shared" si="126"/>
        <v/>
      </c>
      <c r="CA373" s="510" t="str">
        <f>分岐管理シート!BB373</f>
        <v/>
      </c>
      <c r="CB373" s="511" t="str">
        <f t="shared" si="131"/>
        <v/>
      </c>
      <c r="CC373" s="517" t="str">
        <f t="shared" si="107"/>
        <v/>
      </c>
    </row>
    <row r="374" spans="1:81">
      <c r="A374" s="7"/>
      <c r="B374" s="16"/>
      <c r="C374" s="47">
        <v>293</v>
      </c>
      <c r="D374" s="64"/>
      <c r="E374" s="64"/>
      <c r="F374" s="64"/>
      <c r="G374" s="93"/>
      <c r="H374" s="93"/>
      <c r="I374" s="115"/>
      <c r="J374" s="115"/>
      <c r="K374" s="115"/>
      <c r="L374" s="115"/>
      <c r="M374" s="147"/>
      <c r="N374" s="161">
        <f t="shared" si="108"/>
        <v>0</v>
      </c>
      <c r="O374" s="167">
        <f t="shared" si="109"/>
        <v>0</v>
      </c>
      <c r="P374" s="181"/>
      <c r="Q374" s="194"/>
      <c r="R374" s="194"/>
      <c r="S374" s="194"/>
      <c r="T374" s="194"/>
      <c r="U374" s="194"/>
      <c r="V374" s="194"/>
      <c r="W374" s="194"/>
      <c r="X374" s="194"/>
      <c r="Y374" s="194"/>
      <c r="Z374" s="194"/>
      <c r="AA374" s="194"/>
      <c r="AB374" s="194"/>
      <c r="AC374" s="194"/>
      <c r="AD374" s="194"/>
      <c r="AE374" s="194"/>
      <c r="AF374" s="147"/>
      <c r="AG374" s="115"/>
      <c r="AH374" s="115"/>
      <c r="AI374" s="93"/>
      <c r="AJ374" s="93"/>
      <c r="AK374" s="307"/>
      <c r="AL374" s="325"/>
      <c r="AM374" s="325"/>
      <c r="AN374" s="147"/>
      <c r="AO374" s="350"/>
      <c r="AP374" s="359"/>
      <c r="AQ374" s="379"/>
      <c r="AR374" s="405"/>
      <c r="AS374" s="405"/>
      <c r="AT374" s="430" t="str">
        <f t="shared" si="110"/>
        <v/>
      </c>
      <c r="AU374" s="437" t="str">
        <f t="shared" si="111"/>
        <v/>
      </c>
      <c r="AV374" s="443" t="str">
        <f t="shared" si="112"/>
        <v/>
      </c>
      <c r="AW374" s="450" t="str">
        <f t="shared" si="106"/>
        <v/>
      </c>
      <c r="AX374" s="450" t="str">
        <f t="shared" si="113"/>
        <v/>
      </c>
      <c r="AY374" s="457" t="str">
        <f t="shared" si="114"/>
        <v/>
      </c>
      <c r="AZ374" s="464" t="str">
        <f t="shared" si="115"/>
        <v/>
      </c>
      <c r="BA374" s="47" t="str">
        <f t="shared" si="116"/>
        <v/>
      </c>
      <c r="BB374" s="47" t="str">
        <f t="shared" si="117"/>
        <v/>
      </c>
      <c r="BC374" s="47" t="str">
        <f t="shared" si="118"/>
        <v/>
      </c>
      <c r="BD374" s="47" t="str">
        <f t="shared" si="127"/>
        <v/>
      </c>
      <c r="BE374" s="486"/>
      <c r="BF374" s="492"/>
      <c r="BG374" s="464" t="str">
        <f t="shared" si="119"/>
        <v/>
      </c>
      <c r="BH374" s="464" t="str">
        <f t="shared" si="128"/>
        <v/>
      </c>
      <c r="BI374" s="464" t="str">
        <f t="shared" si="120"/>
        <v/>
      </c>
      <c r="BJ374" s="492"/>
      <c r="BK374" s="492"/>
      <c r="BL374" s="492"/>
      <c r="BM374" s="492"/>
      <c r="BN374" s="464" t="str">
        <f t="shared" si="121"/>
        <v/>
      </c>
      <c r="BO374" s="464" t="str">
        <f t="shared" si="122"/>
        <v/>
      </c>
      <c r="BP374" s="504" t="str">
        <f t="shared" si="129"/>
        <v/>
      </c>
      <c r="BQ374" s="510" t="str">
        <f t="shared" si="130"/>
        <v/>
      </c>
      <c r="BR374" s="510" t="str">
        <f>IF(F374="","",IF(OR(分岐管理シート!AK374&lt;1,分岐管理シート!AK374&gt;13),"error",""))</f>
        <v/>
      </c>
      <c r="BS374" s="510" t="str">
        <f>IF(F374="","",IF(VLOOKUP(AJ374,―!$AD$2:$AE$14,2,FALSE)&lt;=VLOOKUP(AK374,―!$AD$2:$AE$14,2,FALSE),"","error"))</f>
        <v/>
      </c>
      <c r="BT374" s="516"/>
      <c r="BU374" s="516"/>
      <c r="BV374" s="516"/>
      <c r="BW374" s="510" t="str">
        <f t="shared" si="123"/>
        <v/>
      </c>
      <c r="BX374" s="510" t="str">
        <f t="shared" si="124"/>
        <v/>
      </c>
      <c r="BY374" s="510" t="str">
        <f t="shared" si="125"/>
        <v/>
      </c>
      <c r="BZ374" s="516" t="str">
        <f t="shared" si="126"/>
        <v/>
      </c>
      <c r="CA374" s="510" t="str">
        <f>分岐管理シート!BB374</f>
        <v/>
      </c>
      <c r="CB374" s="511" t="str">
        <f t="shared" si="131"/>
        <v/>
      </c>
      <c r="CC374" s="517" t="str">
        <f t="shared" si="107"/>
        <v/>
      </c>
    </row>
    <row r="375" spans="1:81">
      <c r="A375" s="7"/>
      <c r="B375" s="16"/>
      <c r="C375" s="46">
        <v>294</v>
      </c>
      <c r="D375" s="64"/>
      <c r="E375" s="64"/>
      <c r="F375" s="64"/>
      <c r="G375" s="93"/>
      <c r="H375" s="93"/>
      <c r="I375" s="115"/>
      <c r="J375" s="115"/>
      <c r="K375" s="115"/>
      <c r="L375" s="115"/>
      <c r="M375" s="147"/>
      <c r="N375" s="161">
        <f t="shared" si="108"/>
        <v>0</v>
      </c>
      <c r="O375" s="167">
        <f t="shared" si="109"/>
        <v>0</v>
      </c>
      <c r="P375" s="181"/>
      <c r="Q375" s="194"/>
      <c r="R375" s="194"/>
      <c r="S375" s="194"/>
      <c r="T375" s="194"/>
      <c r="U375" s="194"/>
      <c r="V375" s="194"/>
      <c r="W375" s="194"/>
      <c r="X375" s="194"/>
      <c r="Y375" s="194"/>
      <c r="Z375" s="194"/>
      <c r="AA375" s="194"/>
      <c r="AB375" s="194"/>
      <c r="AC375" s="194"/>
      <c r="AD375" s="194"/>
      <c r="AE375" s="194"/>
      <c r="AF375" s="147"/>
      <c r="AG375" s="115"/>
      <c r="AH375" s="115"/>
      <c r="AI375" s="93"/>
      <c r="AJ375" s="93"/>
      <c r="AK375" s="307"/>
      <c r="AL375" s="325"/>
      <c r="AM375" s="325"/>
      <c r="AN375" s="147"/>
      <c r="AO375" s="350"/>
      <c r="AP375" s="359"/>
      <c r="AQ375" s="379"/>
      <c r="AR375" s="405"/>
      <c r="AS375" s="405"/>
      <c r="AT375" s="430" t="str">
        <f t="shared" si="110"/>
        <v/>
      </c>
      <c r="AU375" s="437" t="str">
        <f t="shared" si="111"/>
        <v/>
      </c>
      <c r="AV375" s="443" t="str">
        <f t="shared" si="112"/>
        <v/>
      </c>
      <c r="AW375" s="450" t="str">
        <f t="shared" si="106"/>
        <v/>
      </c>
      <c r="AX375" s="450" t="str">
        <f t="shared" si="113"/>
        <v/>
      </c>
      <c r="AY375" s="457" t="str">
        <f t="shared" si="114"/>
        <v/>
      </c>
      <c r="AZ375" s="464" t="str">
        <f t="shared" si="115"/>
        <v/>
      </c>
      <c r="BA375" s="47" t="str">
        <f t="shared" si="116"/>
        <v/>
      </c>
      <c r="BB375" s="47" t="str">
        <f t="shared" si="117"/>
        <v/>
      </c>
      <c r="BC375" s="47" t="str">
        <f t="shared" si="118"/>
        <v/>
      </c>
      <c r="BD375" s="47" t="str">
        <f t="shared" si="127"/>
        <v/>
      </c>
      <c r="BE375" s="486"/>
      <c r="BF375" s="492"/>
      <c r="BG375" s="464" t="str">
        <f t="shared" si="119"/>
        <v/>
      </c>
      <c r="BH375" s="464" t="str">
        <f t="shared" si="128"/>
        <v/>
      </c>
      <c r="BI375" s="464" t="str">
        <f t="shared" si="120"/>
        <v/>
      </c>
      <c r="BJ375" s="492"/>
      <c r="BK375" s="492"/>
      <c r="BL375" s="492"/>
      <c r="BM375" s="492"/>
      <c r="BN375" s="464" t="str">
        <f t="shared" si="121"/>
        <v/>
      </c>
      <c r="BO375" s="464" t="str">
        <f t="shared" si="122"/>
        <v/>
      </c>
      <c r="BP375" s="504" t="str">
        <f t="shared" si="129"/>
        <v/>
      </c>
      <c r="BQ375" s="510" t="str">
        <f t="shared" si="130"/>
        <v/>
      </c>
      <c r="BR375" s="510" t="str">
        <f>IF(F375="","",IF(OR(分岐管理シート!AK375&lt;1,分岐管理シート!AK375&gt;13),"error",""))</f>
        <v/>
      </c>
      <c r="BS375" s="510" t="str">
        <f>IF(F375="","",IF(VLOOKUP(AJ375,―!$AD$2:$AE$14,2,FALSE)&lt;=VLOOKUP(AK375,―!$AD$2:$AE$14,2,FALSE),"","error"))</f>
        <v/>
      </c>
      <c r="BT375" s="516"/>
      <c r="BU375" s="516"/>
      <c r="BV375" s="516"/>
      <c r="BW375" s="510" t="str">
        <f t="shared" si="123"/>
        <v/>
      </c>
      <c r="BX375" s="510" t="str">
        <f t="shared" si="124"/>
        <v/>
      </c>
      <c r="BY375" s="510" t="str">
        <f t="shared" si="125"/>
        <v/>
      </c>
      <c r="BZ375" s="516" t="str">
        <f t="shared" si="126"/>
        <v/>
      </c>
      <c r="CA375" s="510" t="str">
        <f>分岐管理シート!BB375</f>
        <v/>
      </c>
      <c r="CB375" s="511" t="str">
        <f t="shared" si="131"/>
        <v/>
      </c>
      <c r="CC375" s="517" t="str">
        <f t="shared" si="107"/>
        <v/>
      </c>
    </row>
    <row r="376" spans="1:81">
      <c r="A376" s="7"/>
      <c r="B376" s="16"/>
      <c r="C376" s="47">
        <v>295</v>
      </c>
      <c r="D376" s="64"/>
      <c r="E376" s="64"/>
      <c r="F376" s="64"/>
      <c r="G376" s="93"/>
      <c r="H376" s="93"/>
      <c r="I376" s="115"/>
      <c r="J376" s="115"/>
      <c r="K376" s="115"/>
      <c r="L376" s="115"/>
      <c r="M376" s="147"/>
      <c r="N376" s="161">
        <f t="shared" si="108"/>
        <v>0</v>
      </c>
      <c r="O376" s="167">
        <f t="shared" si="109"/>
        <v>0</v>
      </c>
      <c r="P376" s="181"/>
      <c r="Q376" s="194"/>
      <c r="R376" s="194"/>
      <c r="S376" s="194"/>
      <c r="T376" s="194"/>
      <c r="U376" s="194"/>
      <c r="V376" s="194"/>
      <c r="W376" s="194"/>
      <c r="X376" s="194"/>
      <c r="Y376" s="194"/>
      <c r="Z376" s="194"/>
      <c r="AA376" s="194"/>
      <c r="AB376" s="194"/>
      <c r="AC376" s="194"/>
      <c r="AD376" s="194"/>
      <c r="AE376" s="194"/>
      <c r="AF376" s="147"/>
      <c r="AG376" s="115"/>
      <c r="AH376" s="115"/>
      <c r="AI376" s="93"/>
      <c r="AJ376" s="93"/>
      <c r="AK376" s="307"/>
      <c r="AL376" s="325"/>
      <c r="AM376" s="325"/>
      <c r="AN376" s="147"/>
      <c r="AO376" s="350"/>
      <c r="AP376" s="359"/>
      <c r="AQ376" s="379"/>
      <c r="AR376" s="405"/>
      <c r="AS376" s="405"/>
      <c r="AT376" s="430" t="str">
        <f t="shared" si="110"/>
        <v/>
      </c>
      <c r="AU376" s="437" t="str">
        <f t="shared" si="111"/>
        <v/>
      </c>
      <c r="AV376" s="443" t="str">
        <f t="shared" si="112"/>
        <v/>
      </c>
      <c r="AW376" s="450" t="str">
        <f t="shared" si="106"/>
        <v/>
      </c>
      <c r="AX376" s="450" t="str">
        <f t="shared" si="113"/>
        <v/>
      </c>
      <c r="AY376" s="457" t="str">
        <f t="shared" si="114"/>
        <v/>
      </c>
      <c r="AZ376" s="464" t="str">
        <f t="shared" si="115"/>
        <v/>
      </c>
      <c r="BA376" s="47" t="str">
        <f t="shared" si="116"/>
        <v/>
      </c>
      <c r="BB376" s="47" t="str">
        <f t="shared" si="117"/>
        <v/>
      </c>
      <c r="BC376" s="47" t="str">
        <f t="shared" si="118"/>
        <v/>
      </c>
      <c r="BD376" s="47" t="str">
        <f t="shared" si="127"/>
        <v/>
      </c>
      <c r="BE376" s="486"/>
      <c r="BF376" s="492"/>
      <c r="BG376" s="464" t="str">
        <f t="shared" si="119"/>
        <v/>
      </c>
      <c r="BH376" s="464" t="str">
        <f t="shared" si="128"/>
        <v/>
      </c>
      <c r="BI376" s="464" t="str">
        <f t="shared" si="120"/>
        <v/>
      </c>
      <c r="BJ376" s="492"/>
      <c r="BK376" s="492"/>
      <c r="BL376" s="492"/>
      <c r="BM376" s="492"/>
      <c r="BN376" s="464" t="str">
        <f t="shared" si="121"/>
        <v/>
      </c>
      <c r="BO376" s="464" t="str">
        <f t="shared" si="122"/>
        <v/>
      </c>
      <c r="BP376" s="504" t="str">
        <f t="shared" si="129"/>
        <v/>
      </c>
      <c r="BQ376" s="510" t="str">
        <f t="shared" si="130"/>
        <v/>
      </c>
      <c r="BR376" s="510" t="str">
        <f>IF(F376="","",IF(OR(分岐管理シート!AK376&lt;1,分岐管理シート!AK376&gt;13),"error",""))</f>
        <v/>
      </c>
      <c r="BS376" s="510" t="str">
        <f>IF(F376="","",IF(VLOOKUP(AJ376,―!$AD$2:$AE$14,2,FALSE)&lt;=VLOOKUP(AK376,―!$AD$2:$AE$14,2,FALSE),"","error"))</f>
        <v/>
      </c>
      <c r="BT376" s="516"/>
      <c r="BU376" s="516"/>
      <c r="BV376" s="516"/>
      <c r="BW376" s="510" t="str">
        <f t="shared" si="123"/>
        <v/>
      </c>
      <c r="BX376" s="510" t="str">
        <f t="shared" si="124"/>
        <v/>
      </c>
      <c r="BY376" s="510" t="str">
        <f t="shared" si="125"/>
        <v/>
      </c>
      <c r="BZ376" s="516" t="str">
        <f t="shared" si="126"/>
        <v/>
      </c>
      <c r="CA376" s="510" t="str">
        <f>分岐管理シート!BB376</f>
        <v/>
      </c>
      <c r="CB376" s="511" t="str">
        <f t="shared" si="131"/>
        <v/>
      </c>
      <c r="CC376" s="517" t="str">
        <f t="shared" si="107"/>
        <v/>
      </c>
    </row>
    <row r="377" spans="1:81">
      <c r="A377" s="7"/>
      <c r="B377" s="16"/>
      <c r="C377" s="47">
        <v>296</v>
      </c>
      <c r="D377" s="64"/>
      <c r="E377" s="64"/>
      <c r="F377" s="64"/>
      <c r="G377" s="93"/>
      <c r="H377" s="93"/>
      <c r="I377" s="115"/>
      <c r="J377" s="115"/>
      <c r="K377" s="115"/>
      <c r="L377" s="115"/>
      <c r="M377" s="147"/>
      <c r="N377" s="161">
        <f t="shared" si="108"/>
        <v>0</v>
      </c>
      <c r="O377" s="167">
        <f t="shared" si="109"/>
        <v>0</v>
      </c>
      <c r="P377" s="181"/>
      <c r="Q377" s="194"/>
      <c r="R377" s="194"/>
      <c r="S377" s="194"/>
      <c r="T377" s="194"/>
      <c r="U377" s="194"/>
      <c r="V377" s="194"/>
      <c r="W377" s="194"/>
      <c r="X377" s="194"/>
      <c r="Y377" s="194"/>
      <c r="Z377" s="194"/>
      <c r="AA377" s="194"/>
      <c r="AB377" s="194"/>
      <c r="AC377" s="194"/>
      <c r="AD377" s="194"/>
      <c r="AE377" s="194"/>
      <c r="AF377" s="147"/>
      <c r="AG377" s="115"/>
      <c r="AH377" s="115"/>
      <c r="AI377" s="93"/>
      <c r="AJ377" s="93"/>
      <c r="AK377" s="307"/>
      <c r="AL377" s="325"/>
      <c r="AM377" s="325"/>
      <c r="AN377" s="147"/>
      <c r="AO377" s="350"/>
      <c r="AP377" s="359"/>
      <c r="AQ377" s="379"/>
      <c r="AR377" s="405"/>
      <c r="AS377" s="405"/>
      <c r="AT377" s="430" t="str">
        <f t="shared" si="110"/>
        <v/>
      </c>
      <c r="AU377" s="437" t="str">
        <f t="shared" si="111"/>
        <v/>
      </c>
      <c r="AV377" s="443" t="str">
        <f t="shared" si="112"/>
        <v/>
      </c>
      <c r="AW377" s="450" t="str">
        <f t="shared" si="106"/>
        <v/>
      </c>
      <c r="AX377" s="450" t="str">
        <f t="shared" si="113"/>
        <v/>
      </c>
      <c r="AY377" s="457" t="str">
        <f t="shared" si="114"/>
        <v/>
      </c>
      <c r="AZ377" s="464" t="str">
        <f t="shared" si="115"/>
        <v/>
      </c>
      <c r="BA377" s="47" t="str">
        <f t="shared" si="116"/>
        <v/>
      </c>
      <c r="BB377" s="47" t="str">
        <f t="shared" si="117"/>
        <v/>
      </c>
      <c r="BC377" s="47" t="str">
        <f t="shared" si="118"/>
        <v/>
      </c>
      <c r="BD377" s="47" t="str">
        <f t="shared" si="127"/>
        <v/>
      </c>
      <c r="BE377" s="486"/>
      <c r="BF377" s="492"/>
      <c r="BG377" s="464" t="str">
        <f t="shared" si="119"/>
        <v/>
      </c>
      <c r="BH377" s="464" t="str">
        <f t="shared" si="128"/>
        <v/>
      </c>
      <c r="BI377" s="464" t="str">
        <f t="shared" si="120"/>
        <v/>
      </c>
      <c r="BJ377" s="492"/>
      <c r="BK377" s="492"/>
      <c r="BL377" s="492"/>
      <c r="BM377" s="492"/>
      <c r="BN377" s="464" t="str">
        <f t="shared" si="121"/>
        <v/>
      </c>
      <c r="BO377" s="464" t="str">
        <f t="shared" si="122"/>
        <v/>
      </c>
      <c r="BP377" s="504" t="str">
        <f t="shared" si="129"/>
        <v/>
      </c>
      <c r="BQ377" s="510" t="str">
        <f t="shared" si="130"/>
        <v/>
      </c>
      <c r="BR377" s="510" t="str">
        <f>IF(F377="","",IF(OR(分岐管理シート!AK377&lt;1,分岐管理シート!AK377&gt;13),"error",""))</f>
        <v/>
      </c>
      <c r="BS377" s="510" t="str">
        <f>IF(F377="","",IF(VLOOKUP(AJ377,―!$AD$2:$AE$14,2,FALSE)&lt;=VLOOKUP(AK377,―!$AD$2:$AE$14,2,FALSE),"","error"))</f>
        <v/>
      </c>
      <c r="BT377" s="516"/>
      <c r="BU377" s="516"/>
      <c r="BV377" s="516"/>
      <c r="BW377" s="510" t="str">
        <f t="shared" si="123"/>
        <v/>
      </c>
      <c r="BX377" s="510" t="str">
        <f t="shared" si="124"/>
        <v/>
      </c>
      <c r="BY377" s="510" t="str">
        <f t="shared" si="125"/>
        <v/>
      </c>
      <c r="BZ377" s="516" t="str">
        <f t="shared" si="126"/>
        <v/>
      </c>
      <c r="CA377" s="510" t="str">
        <f>分岐管理シート!BB377</f>
        <v/>
      </c>
      <c r="CB377" s="511" t="str">
        <f t="shared" si="131"/>
        <v/>
      </c>
      <c r="CC377" s="517" t="str">
        <f t="shared" si="107"/>
        <v/>
      </c>
    </row>
    <row r="378" spans="1:81">
      <c r="A378" s="7"/>
      <c r="B378" s="16"/>
      <c r="C378" s="46">
        <v>297</v>
      </c>
      <c r="D378" s="64"/>
      <c r="E378" s="64"/>
      <c r="F378" s="64"/>
      <c r="G378" s="93"/>
      <c r="H378" s="93"/>
      <c r="I378" s="115"/>
      <c r="J378" s="115"/>
      <c r="K378" s="115"/>
      <c r="L378" s="115"/>
      <c r="M378" s="147"/>
      <c r="N378" s="161">
        <f t="shared" si="108"/>
        <v>0</v>
      </c>
      <c r="O378" s="167">
        <f t="shared" si="109"/>
        <v>0</v>
      </c>
      <c r="P378" s="181"/>
      <c r="Q378" s="194"/>
      <c r="R378" s="194"/>
      <c r="S378" s="194"/>
      <c r="T378" s="194"/>
      <c r="U378" s="194"/>
      <c r="V378" s="194"/>
      <c r="W378" s="194"/>
      <c r="X378" s="194"/>
      <c r="Y378" s="194"/>
      <c r="Z378" s="194"/>
      <c r="AA378" s="194"/>
      <c r="AB378" s="194"/>
      <c r="AC378" s="194"/>
      <c r="AD378" s="194"/>
      <c r="AE378" s="194"/>
      <c r="AF378" s="147"/>
      <c r="AG378" s="115"/>
      <c r="AH378" s="115"/>
      <c r="AI378" s="93"/>
      <c r="AJ378" s="93"/>
      <c r="AK378" s="307"/>
      <c r="AL378" s="325"/>
      <c r="AM378" s="325"/>
      <c r="AN378" s="147"/>
      <c r="AO378" s="350"/>
      <c r="AP378" s="359"/>
      <c r="AQ378" s="379"/>
      <c r="AR378" s="405"/>
      <c r="AS378" s="405"/>
      <c r="AT378" s="430" t="str">
        <f t="shared" si="110"/>
        <v/>
      </c>
      <c r="AU378" s="437" t="str">
        <f t="shared" si="111"/>
        <v/>
      </c>
      <c r="AV378" s="443" t="str">
        <f t="shared" si="112"/>
        <v/>
      </c>
      <c r="AW378" s="450" t="str">
        <f t="shared" si="106"/>
        <v/>
      </c>
      <c r="AX378" s="450" t="str">
        <f t="shared" si="113"/>
        <v/>
      </c>
      <c r="AY378" s="457" t="str">
        <f t="shared" si="114"/>
        <v/>
      </c>
      <c r="AZ378" s="464" t="str">
        <f t="shared" si="115"/>
        <v/>
      </c>
      <c r="BA378" s="47" t="str">
        <f t="shared" si="116"/>
        <v/>
      </c>
      <c r="BB378" s="47" t="str">
        <f t="shared" si="117"/>
        <v/>
      </c>
      <c r="BC378" s="47" t="str">
        <f t="shared" si="118"/>
        <v/>
      </c>
      <c r="BD378" s="47" t="str">
        <f t="shared" si="127"/>
        <v/>
      </c>
      <c r="BE378" s="486"/>
      <c r="BF378" s="492"/>
      <c r="BG378" s="464" t="str">
        <f t="shared" si="119"/>
        <v/>
      </c>
      <c r="BH378" s="464" t="str">
        <f t="shared" si="128"/>
        <v/>
      </c>
      <c r="BI378" s="464" t="str">
        <f t="shared" si="120"/>
        <v/>
      </c>
      <c r="BJ378" s="492"/>
      <c r="BK378" s="492"/>
      <c r="BL378" s="492"/>
      <c r="BM378" s="492"/>
      <c r="BN378" s="464" t="str">
        <f t="shared" si="121"/>
        <v/>
      </c>
      <c r="BO378" s="464" t="str">
        <f t="shared" si="122"/>
        <v/>
      </c>
      <c r="BP378" s="504" t="str">
        <f t="shared" si="129"/>
        <v/>
      </c>
      <c r="BQ378" s="510" t="str">
        <f t="shared" si="130"/>
        <v/>
      </c>
      <c r="BR378" s="510" t="str">
        <f>IF(F378="","",IF(OR(分岐管理シート!AK378&lt;1,分岐管理シート!AK378&gt;13),"error",""))</f>
        <v/>
      </c>
      <c r="BS378" s="510" t="str">
        <f>IF(F378="","",IF(VLOOKUP(AJ378,―!$AD$2:$AE$14,2,FALSE)&lt;=VLOOKUP(AK378,―!$AD$2:$AE$14,2,FALSE),"","error"))</f>
        <v/>
      </c>
      <c r="BT378" s="516"/>
      <c r="BU378" s="516"/>
      <c r="BV378" s="516"/>
      <c r="BW378" s="510" t="str">
        <f t="shared" si="123"/>
        <v/>
      </c>
      <c r="BX378" s="510" t="str">
        <f t="shared" si="124"/>
        <v/>
      </c>
      <c r="BY378" s="510" t="str">
        <f t="shared" si="125"/>
        <v/>
      </c>
      <c r="BZ378" s="516" t="str">
        <f t="shared" si="126"/>
        <v/>
      </c>
      <c r="CA378" s="510" t="str">
        <f>分岐管理シート!BB378</f>
        <v/>
      </c>
      <c r="CB378" s="511" t="str">
        <f t="shared" si="131"/>
        <v/>
      </c>
      <c r="CC378" s="517" t="str">
        <f t="shared" si="107"/>
        <v/>
      </c>
    </row>
    <row r="379" spans="1:81">
      <c r="A379" s="7"/>
      <c r="B379" s="16"/>
      <c r="C379" s="47">
        <v>298</v>
      </c>
      <c r="D379" s="64"/>
      <c r="E379" s="64"/>
      <c r="F379" s="64"/>
      <c r="G379" s="93"/>
      <c r="H379" s="93"/>
      <c r="I379" s="115"/>
      <c r="J379" s="115"/>
      <c r="K379" s="115"/>
      <c r="L379" s="115"/>
      <c r="M379" s="147"/>
      <c r="N379" s="161">
        <f t="shared" si="108"/>
        <v>0</v>
      </c>
      <c r="O379" s="167">
        <f t="shared" si="109"/>
        <v>0</v>
      </c>
      <c r="P379" s="181"/>
      <c r="Q379" s="194"/>
      <c r="R379" s="194"/>
      <c r="S379" s="194"/>
      <c r="T379" s="194"/>
      <c r="U379" s="194"/>
      <c r="V379" s="194"/>
      <c r="W379" s="194"/>
      <c r="X379" s="194"/>
      <c r="Y379" s="194"/>
      <c r="Z379" s="194"/>
      <c r="AA379" s="194"/>
      <c r="AB379" s="194"/>
      <c r="AC379" s="194"/>
      <c r="AD379" s="194"/>
      <c r="AE379" s="194"/>
      <c r="AF379" s="147"/>
      <c r="AG379" s="115"/>
      <c r="AH379" s="115"/>
      <c r="AI379" s="93"/>
      <c r="AJ379" s="93"/>
      <c r="AK379" s="307"/>
      <c r="AL379" s="325"/>
      <c r="AM379" s="325"/>
      <c r="AN379" s="147"/>
      <c r="AO379" s="350"/>
      <c r="AP379" s="359"/>
      <c r="AQ379" s="379"/>
      <c r="AR379" s="405"/>
      <c r="AS379" s="405"/>
      <c r="AT379" s="430" t="str">
        <f t="shared" si="110"/>
        <v/>
      </c>
      <c r="AU379" s="437" t="str">
        <f t="shared" si="111"/>
        <v/>
      </c>
      <c r="AV379" s="443" t="str">
        <f t="shared" si="112"/>
        <v/>
      </c>
      <c r="AW379" s="450" t="str">
        <f t="shared" si="106"/>
        <v/>
      </c>
      <c r="AX379" s="450" t="str">
        <f t="shared" si="113"/>
        <v/>
      </c>
      <c r="AY379" s="457" t="str">
        <f t="shared" si="114"/>
        <v/>
      </c>
      <c r="AZ379" s="464" t="str">
        <f t="shared" si="115"/>
        <v/>
      </c>
      <c r="BA379" s="47" t="str">
        <f t="shared" si="116"/>
        <v/>
      </c>
      <c r="BB379" s="47" t="str">
        <f t="shared" si="117"/>
        <v/>
      </c>
      <c r="BC379" s="47" t="str">
        <f t="shared" si="118"/>
        <v/>
      </c>
      <c r="BD379" s="47" t="str">
        <f t="shared" si="127"/>
        <v/>
      </c>
      <c r="BE379" s="486"/>
      <c r="BF379" s="492"/>
      <c r="BG379" s="464" t="str">
        <f t="shared" si="119"/>
        <v/>
      </c>
      <c r="BH379" s="464" t="str">
        <f t="shared" si="128"/>
        <v/>
      </c>
      <c r="BI379" s="464" t="str">
        <f t="shared" si="120"/>
        <v/>
      </c>
      <c r="BJ379" s="492"/>
      <c r="BK379" s="492"/>
      <c r="BL379" s="492"/>
      <c r="BM379" s="492"/>
      <c r="BN379" s="464" t="str">
        <f t="shared" si="121"/>
        <v/>
      </c>
      <c r="BO379" s="464" t="str">
        <f t="shared" si="122"/>
        <v/>
      </c>
      <c r="BP379" s="504" t="str">
        <f t="shared" si="129"/>
        <v/>
      </c>
      <c r="BQ379" s="510" t="str">
        <f t="shared" si="130"/>
        <v/>
      </c>
      <c r="BR379" s="510" t="str">
        <f>IF(F379="","",IF(OR(分岐管理シート!AK379&lt;1,分岐管理シート!AK379&gt;13),"error",""))</f>
        <v/>
      </c>
      <c r="BS379" s="510" t="str">
        <f>IF(F379="","",IF(VLOOKUP(AJ379,―!$AD$2:$AE$14,2,FALSE)&lt;=VLOOKUP(AK379,―!$AD$2:$AE$14,2,FALSE),"","error"))</f>
        <v/>
      </c>
      <c r="BT379" s="516"/>
      <c r="BU379" s="516"/>
      <c r="BV379" s="516"/>
      <c r="BW379" s="510" t="str">
        <f t="shared" si="123"/>
        <v/>
      </c>
      <c r="BX379" s="510" t="str">
        <f t="shared" si="124"/>
        <v/>
      </c>
      <c r="BY379" s="510" t="str">
        <f t="shared" si="125"/>
        <v/>
      </c>
      <c r="BZ379" s="516" t="str">
        <f t="shared" si="126"/>
        <v/>
      </c>
      <c r="CA379" s="510" t="str">
        <f>分岐管理シート!BB379</f>
        <v/>
      </c>
      <c r="CB379" s="511" t="str">
        <f t="shared" si="131"/>
        <v/>
      </c>
      <c r="CC379" s="517" t="str">
        <f t="shared" si="107"/>
        <v/>
      </c>
    </row>
    <row r="380" spans="1:81">
      <c r="A380" s="7"/>
      <c r="B380" s="16"/>
      <c r="C380" s="47">
        <v>299</v>
      </c>
      <c r="D380" s="64"/>
      <c r="E380" s="64"/>
      <c r="F380" s="64"/>
      <c r="G380" s="93"/>
      <c r="H380" s="93"/>
      <c r="I380" s="115"/>
      <c r="J380" s="115"/>
      <c r="K380" s="115"/>
      <c r="L380" s="115"/>
      <c r="M380" s="147"/>
      <c r="N380" s="161">
        <f t="shared" si="108"/>
        <v>0</v>
      </c>
      <c r="O380" s="167">
        <f t="shared" si="109"/>
        <v>0</v>
      </c>
      <c r="P380" s="181"/>
      <c r="Q380" s="194"/>
      <c r="R380" s="194"/>
      <c r="S380" s="194"/>
      <c r="T380" s="194"/>
      <c r="U380" s="194"/>
      <c r="V380" s="194"/>
      <c r="W380" s="194"/>
      <c r="X380" s="194"/>
      <c r="Y380" s="194"/>
      <c r="Z380" s="194"/>
      <c r="AA380" s="194"/>
      <c r="AB380" s="194"/>
      <c r="AC380" s="194"/>
      <c r="AD380" s="194"/>
      <c r="AE380" s="194"/>
      <c r="AF380" s="147"/>
      <c r="AG380" s="115"/>
      <c r="AH380" s="115"/>
      <c r="AI380" s="93"/>
      <c r="AJ380" s="93"/>
      <c r="AK380" s="307"/>
      <c r="AL380" s="325"/>
      <c r="AM380" s="325"/>
      <c r="AN380" s="147"/>
      <c r="AO380" s="350"/>
      <c r="AP380" s="359"/>
      <c r="AQ380" s="379"/>
      <c r="AR380" s="405"/>
      <c r="AS380" s="405"/>
      <c r="AT380" s="430" t="str">
        <f t="shared" si="110"/>
        <v/>
      </c>
      <c r="AU380" s="437" t="str">
        <f t="shared" si="111"/>
        <v/>
      </c>
      <c r="AV380" s="443" t="str">
        <f t="shared" si="112"/>
        <v/>
      </c>
      <c r="AW380" s="450" t="str">
        <f t="shared" si="106"/>
        <v/>
      </c>
      <c r="AX380" s="450" t="str">
        <f t="shared" si="113"/>
        <v/>
      </c>
      <c r="AY380" s="457" t="str">
        <f t="shared" si="114"/>
        <v/>
      </c>
      <c r="AZ380" s="464" t="str">
        <f t="shared" si="115"/>
        <v/>
      </c>
      <c r="BA380" s="47" t="str">
        <f t="shared" si="116"/>
        <v/>
      </c>
      <c r="BB380" s="47" t="str">
        <f t="shared" si="117"/>
        <v/>
      </c>
      <c r="BC380" s="47" t="str">
        <f t="shared" si="118"/>
        <v/>
      </c>
      <c r="BD380" s="47" t="str">
        <f t="shared" si="127"/>
        <v/>
      </c>
      <c r="BE380" s="486"/>
      <c r="BF380" s="492"/>
      <c r="BG380" s="464" t="str">
        <f t="shared" si="119"/>
        <v/>
      </c>
      <c r="BH380" s="464" t="str">
        <f t="shared" si="128"/>
        <v/>
      </c>
      <c r="BI380" s="464" t="str">
        <f t="shared" si="120"/>
        <v/>
      </c>
      <c r="BJ380" s="492"/>
      <c r="BK380" s="492"/>
      <c r="BL380" s="492"/>
      <c r="BM380" s="492"/>
      <c r="BN380" s="464" t="str">
        <f t="shared" si="121"/>
        <v/>
      </c>
      <c r="BO380" s="464" t="str">
        <f t="shared" si="122"/>
        <v/>
      </c>
      <c r="BP380" s="504" t="str">
        <f t="shared" si="129"/>
        <v/>
      </c>
      <c r="BQ380" s="510" t="str">
        <f t="shared" si="130"/>
        <v/>
      </c>
      <c r="BR380" s="510" t="str">
        <f>IF(F380="","",IF(OR(分岐管理シート!AK380&lt;1,分岐管理シート!AK380&gt;13),"error",""))</f>
        <v/>
      </c>
      <c r="BS380" s="510" t="str">
        <f>IF(F380="","",IF(VLOOKUP(AJ380,―!$AD$2:$AE$14,2,FALSE)&lt;=VLOOKUP(AK380,―!$AD$2:$AE$14,2,FALSE),"","error"))</f>
        <v/>
      </c>
      <c r="BT380" s="516"/>
      <c r="BU380" s="516"/>
      <c r="BV380" s="516"/>
      <c r="BW380" s="510" t="str">
        <f t="shared" si="123"/>
        <v/>
      </c>
      <c r="BX380" s="510" t="str">
        <f t="shared" si="124"/>
        <v/>
      </c>
      <c r="BY380" s="510" t="str">
        <f t="shared" si="125"/>
        <v/>
      </c>
      <c r="BZ380" s="516" t="str">
        <f t="shared" si="126"/>
        <v/>
      </c>
      <c r="CA380" s="510" t="str">
        <f>分岐管理シート!BB380</f>
        <v/>
      </c>
      <c r="CB380" s="511" t="str">
        <f t="shared" si="131"/>
        <v/>
      </c>
      <c r="CC380" s="517" t="str">
        <f t="shared" si="107"/>
        <v/>
      </c>
    </row>
    <row r="381" spans="1:81">
      <c r="A381" s="7"/>
      <c r="B381" s="16"/>
      <c r="C381" s="46">
        <v>300</v>
      </c>
      <c r="D381" s="64"/>
      <c r="E381" s="64"/>
      <c r="F381" s="64"/>
      <c r="G381" s="93"/>
      <c r="H381" s="93"/>
      <c r="I381" s="115"/>
      <c r="J381" s="115"/>
      <c r="K381" s="115"/>
      <c r="L381" s="115"/>
      <c r="M381" s="147"/>
      <c r="N381" s="161">
        <f t="shared" si="108"/>
        <v>0</v>
      </c>
      <c r="O381" s="167">
        <f t="shared" si="109"/>
        <v>0</v>
      </c>
      <c r="P381" s="181"/>
      <c r="Q381" s="194"/>
      <c r="R381" s="194"/>
      <c r="S381" s="194"/>
      <c r="T381" s="194"/>
      <c r="U381" s="194"/>
      <c r="V381" s="194"/>
      <c r="W381" s="194"/>
      <c r="X381" s="194"/>
      <c r="Y381" s="194"/>
      <c r="Z381" s="194"/>
      <c r="AA381" s="194"/>
      <c r="AB381" s="194"/>
      <c r="AC381" s="194"/>
      <c r="AD381" s="194"/>
      <c r="AE381" s="194"/>
      <c r="AF381" s="147"/>
      <c r="AG381" s="115"/>
      <c r="AH381" s="115"/>
      <c r="AI381" s="93"/>
      <c r="AJ381" s="93"/>
      <c r="AK381" s="307"/>
      <c r="AL381" s="325"/>
      <c r="AM381" s="325"/>
      <c r="AN381" s="147"/>
      <c r="AO381" s="350"/>
      <c r="AP381" s="359"/>
      <c r="AQ381" s="379"/>
      <c r="AR381" s="405"/>
      <c r="AS381" s="405"/>
      <c r="AT381" s="430" t="str">
        <f t="shared" si="110"/>
        <v/>
      </c>
      <c r="AU381" s="437" t="str">
        <f t="shared" si="111"/>
        <v/>
      </c>
      <c r="AV381" s="443" t="str">
        <f t="shared" si="112"/>
        <v/>
      </c>
      <c r="AW381" s="450" t="str">
        <f t="shared" si="106"/>
        <v/>
      </c>
      <c r="AX381" s="450" t="str">
        <f t="shared" si="113"/>
        <v/>
      </c>
      <c r="AY381" s="457" t="str">
        <f t="shared" si="114"/>
        <v/>
      </c>
      <c r="AZ381" s="464" t="str">
        <f t="shared" si="115"/>
        <v/>
      </c>
      <c r="BA381" s="47" t="str">
        <f t="shared" si="116"/>
        <v/>
      </c>
      <c r="BB381" s="47" t="str">
        <f t="shared" si="117"/>
        <v/>
      </c>
      <c r="BC381" s="47" t="str">
        <f t="shared" si="118"/>
        <v/>
      </c>
      <c r="BD381" s="47" t="str">
        <f t="shared" si="127"/>
        <v/>
      </c>
      <c r="BE381" s="486"/>
      <c r="BF381" s="492"/>
      <c r="BG381" s="464" t="str">
        <f t="shared" si="119"/>
        <v/>
      </c>
      <c r="BH381" s="464" t="str">
        <f t="shared" si="128"/>
        <v/>
      </c>
      <c r="BI381" s="464" t="str">
        <f t="shared" si="120"/>
        <v/>
      </c>
      <c r="BJ381" s="492"/>
      <c r="BK381" s="492"/>
      <c r="BL381" s="492"/>
      <c r="BM381" s="492"/>
      <c r="BN381" s="464" t="str">
        <f t="shared" si="121"/>
        <v/>
      </c>
      <c r="BO381" s="464" t="str">
        <f t="shared" si="122"/>
        <v/>
      </c>
      <c r="BP381" s="504" t="str">
        <f t="shared" si="129"/>
        <v/>
      </c>
      <c r="BQ381" s="510" t="str">
        <f t="shared" si="130"/>
        <v/>
      </c>
      <c r="BR381" s="510" t="str">
        <f>IF(F381="","",IF(OR(分岐管理シート!AK381&lt;1,分岐管理シート!AK381&gt;13),"error",""))</f>
        <v/>
      </c>
      <c r="BS381" s="510" t="str">
        <f>IF(F381="","",IF(VLOOKUP(AJ381,―!$AD$2:$AE$14,2,FALSE)&lt;=VLOOKUP(AK381,―!$AD$2:$AE$14,2,FALSE),"","error"))</f>
        <v/>
      </c>
      <c r="BT381" s="516"/>
      <c r="BU381" s="516"/>
      <c r="BV381" s="516"/>
      <c r="BW381" s="510" t="str">
        <f t="shared" si="123"/>
        <v/>
      </c>
      <c r="BX381" s="510" t="str">
        <f t="shared" si="124"/>
        <v/>
      </c>
      <c r="BY381" s="510" t="str">
        <f t="shared" si="125"/>
        <v/>
      </c>
      <c r="BZ381" s="516" t="str">
        <f t="shared" si="126"/>
        <v/>
      </c>
      <c r="CA381" s="510" t="str">
        <f>分岐管理シート!BB381</f>
        <v/>
      </c>
      <c r="CB381" s="511" t="str">
        <f t="shared" si="131"/>
        <v/>
      </c>
      <c r="CC381" s="517" t="str">
        <f t="shared" si="107"/>
        <v/>
      </c>
    </row>
    <row r="382" spans="1:81">
      <c r="A382" s="7"/>
      <c r="B382" s="16"/>
      <c r="C382" s="47">
        <v>301</v>
      </c>
      <c r="D382" s="64"/>
      <c r="E382" s="64"/>
      <c r="F382" s="64"/>
      <c r="G382" s="93"/>
      <c r="H382" s="93"/>
      <c r="I382" s="115"/>
      <c r="J382" s="115"/>
      <c r="K382" s="115"/>
      <c r="L382" s="115"/>
      <c r="M382" s="147"/>
      <c r="N382" s="161">
        <f t="shared" si="108"/>
        <v>0</v>
      </c>
      <c r="O382" s="167">
        <f t="shared" si="109"/>
        <v>0</v>
      </c>
      <c r="P382" s="181"/>
      <c r="Q382" s="194"/>
      <c r="R382" s="194"/>
      <c r="S382" s="194"/>
      <c r="T382" s="194"/>
      <c r="U382" s="194"/>
      <c r="V382" s="194"/>
      <c r="W382" s="194"/>
      <c r="X382" s="194"/>
      <c r="Y382" s="194"/>
      <c r="Z382" s="194"/>
      <c r="AA382" s="194"/>
      <c r="AB382" s="194"/>
      <c r="AC382" s="194"/>
      <c r="AD382" s="194"/>
      <c r="AE382" s="194"/>
      <c r="AF382" s="147"/>
      <c r="AG382" s="115"/>
      <c r="AH382" s="115"/>
      <c r="AI382" s="93"/>
      <c r="AJ382" s="93"/>
      <c r="AK382" s="307"/>
      <c r="AL382" s="325"/>
      <c r="AM382" s="325"/>
      <c r="AN382" s="147"/>
      <c r="AO382" s="350"/>
      <c r="AP382" s="359"/>
      <c r="AQ382" s="379"/>
      <c r="AR382" s="405"/>
      <c r="AS382" s="405"/>
      <c r="AT382" s="430" t="str">
        <f t="shared" si="110"/>
        <v/>
      </c>
      <c r="AU382" s="437" t="str">
        <f t="shared" si="111"/>
        <v/>
      </c>
      <c r="AV382" s="443" t="str">
        <f t="shared" si="112"/>
        <v/>
      </c>
      <c r="AW382" s="450" t="str">
        <f t="shared" si="106"/>
        <v/>
      </c>
      <c r="AX382" s="450" t="str">
        <f t="shared" si="113"/>
        <v/>
      </c>
      <c r="AY382" s="457" t="str">
        <f t="shared" si="114"/>
        <v/>
      </c>
      <c r="AZ382" s="464" t="str">
        <f t="shared" si="115"/>
        <v/>
      </c>
      <c r="BA382" s="47" t="str">
        <f t="shared" si="116"/>
        <v/>
      </c>
      <c r="BB382" s="47" t="str">
        <f t="shared" si="117"/>
        <v/>
      </c>
      <c r="BC382" s="47" t="str">
        <f t="shared" si="118"/>
        <v/>
      </c>
      <c r="BD382" s="47" t="str">
        <f t="shared" si="127"/>
        <v/>
      </c>
      <c r="BE382" s="486"/>
      <c r="BF382" s="492"/>
      <c r="BG382" s="464" t="str">
        <f t="shared" si="119"/>
        <v/>
      </c>
      <c r="BH382" s="464" t="str">
        <f t="shared" si="128"/>
        <v/>
      </c>
      <c r="BI382" s="464" t="str">
        <f t="shared" si="120"/>
        <v/>
      </c>
      <c r="BJ382" s="492"/>
      <c r="BK382" s="492"/>
      <c r="BL382" s="492"/>
      <c r="BM382" s="492"/>
      <c r="BN382" s="464" t="str">
        <f t="shared" si="121"/>
        <v/>
      </c>
      <c r="BO382" s="464" t="str">
        <f t="shared" si="122"/>
        <v/>
      </c>
      <c r="BP382" s="504" t="str">
        <f t="shared" si="129"/>
        <v/>
      </c>
      <c r="BQ382" s="510" t="str">
        <f t="shared" si="130"/>
        <v/>
      </c>
      <c r="BR382" s="510" t="str">
        <f>IF(F382="","",IF(OR(分岐管理シート!AK382&lt;1,分岐管理シート!AK382&gt;13),"error",""))</f>
        <v/>
      </c>
      <c r="BS382" s="510" t="str">
        <f>IF(F382="","",IF(VLOOKUP(AJ382,―!$AD$2:$AE$14,2,FALSE)&lt;=VLOOKUP(AK382,―!$AD$2:$AE$14,2,FALSE),"","error"))</f>
        <v/>
      </c>
      <c r="BT382" s="516"/>
      <c r="BU382" s="516"/>
      <c r="BV382" s="516"/>
      <c r="BW382" s="510" t="str">
        <f t="shared" si="123"/>
        <v/>
      </c>
      <c r="BX382" s="510" t="str">
        <f t="shared" si="124"/>
        <v/>
      </c>
      <c r="BY382" s="510" t="str">
        <f t="shared" si="125"/>
        <v/>
      </c>
      <c r="BZ382" s="516" t="str">
        <f t="shared" si="126"/>
        <v/>
      </c>
      <c r="CA382" s="510" t="str">
        <f>分岐管理シート!BB382</f>
        <v/>
      </c>
      <c r="CB382" s="511" t="str">
        <f t="shared" si="131"/>
        <v/>
      </c>
      <c r="CC382" s="517" t="str">
        <f t="shared" si="107"/>
        <v/>
      </c>
    </row>
    <row r="383" spans="1:81">
      <c r="A383" s="7"/>
      <c r="B383" s="16"/>
      <c r="C383" s="47">
        <v>302</v>
      </c>
      <c r="D383" s="64"/>
      <c r="E383" s="64"/>
      <c r="F383" s="64"/>
      <c r="G383" s="93"/>
      <c r="H383" s="93"/>
      <c r="I383" s="115"/>
      <c r="J383" s="115"/>
      <c r="K383" s="115"/>
      <c r="L383" s="115"/>
      <c r="M383" s="147"/>
      <c r="N383" s="161">
        <f t="shared" si="108"/>
        <v>0</v>
      </c>
      <c r="O383" s="167">
        <f t="shared" si="109"/>
        <v>0</v>
      </c>
      <c r="P383" s="181"/>
      <c r="Q383" s="194"/>
      <c r="R383" s="194"/>
      <c r="S383" s="194"/>
      <c r="T383" s="194"/>
      <c r="U383" s="194"/>
      <c r="V383" s="194"/>
      <c r="W383" s="194"/>
      <c r="X383" s="194"/>
      <c r="Y383" s="194"/>
      <c r="Z383" s="194"/>
      <c r="AA383" s="194"/>
      <c r="AB383" s="194"/>
      <c r="AC383" s="194"/>
      <c r="AD383" s="194"/>
      <c r="AE383" s="194"/>
      <c r="AF383" s="147"/>
      <c r="AG383" s="115"/>
      <c r="AH383" s="115"/>
      <c r="AI383" s="93"/>
      <c r="AJ383" s="93"/>
      <c r="AK383" s="307"/>
      <c r="AL383" s="325"/>
      <c r="AM383" s="325"/>
      <c r="AN383" s="147"/>
      <c r="AO383" s="350"/>
      <c r="AP383" s="359"/>
      <c r="AQ383" s="379"/>
      <c r="AR383" s="405"/>
      <c r="AS383" s="405"/>
      <c r="AT383" s="430" t="str">
        <f t="shared" si="110"/>
        <v/>
      </c>
      <c r="AU383" s="437" t="str">
        <f t="shared" si="111"/>
        <v/>
      </c>
      <c r="AV383" s="443" t="str">
        <f t="shared" si="112"/>
        <v/>
      </c>
      <c r="AW383" s="450" t="str">
        <f t="shared" si="106"/>
        <v/>
      </c>
      <c r="AX383" s="450" t="str">
        <f t="shared" si="113"/>
        <v/>
      </c>
      <c r="AY383" s="457" t="str">
        <f t="shared" si="114"/>
        <v/>
      </c>
      <c r="AZ383" s="464" t="str">
        <f t="shared" si="115"/>
        <v/>
      </c>
      <c r="BA383" s="47" t="str">
        <f t="shared" si="116"/>
        <v/>
      </c>
      <c r="BB383" s="47" t="str">
        <f t="shared" si="117"/>
        <v/>
      </c>
      <c r="BC383" s="47" t="str">
        <f t="shared" si="118"/>
        <v/>
      </c>
      <c r="BD383" s="47" t="str">
        <f t="shared" si="127"/>
        <v/>
      </c>
      <c r="BE383" s="486"/>
      <c r="BF383" s="492"/>
      <c r="BG383" s="464" t="str">
        <f t="shared" si="119"/>
        <v/>
      </c>
      <c r="BH383" s="464" t="str">
        <f t="shared" si="128"/>
        <v/>
      </c>
      <c r="BI383" s="464" t="str">
        <f t="shared" si="120"/>
        <v/>
      </c>
      <c r="BJ383" s="492"/>
      <c r="BK383" s="492"/>
      <c r="BL383" s="492"/>
      <c r="BM383" s="492"/>
      <c r="BN383" s="464" t="str">
        <f t="shared" si="121"/>
        <v/>
      </c>
      <c r="BO383" s="464" t="str">
        <f t="shared" si="122"/>
        <v/>
      </c>
      <c r="BP383" s="504" t="str">
        <f t="shared" si="129"/>
        <v/>
      </c>
      <c r="BQ383" s="510" t="str">
        <f t="shared" si="130"/>
        <v/>
      </c>
      <c r="BR383" s="510" t="str">
        <f>IF(F383="","",IF(OR(分岐管理シート!AK383&lt;1,分岐管理シート!AK383&gt;13),"error",""))</f>
        <v/>
      </c>
      <c r="BS383" s="510" t="str">
        <f>IF(F383="","",IF(VLOOKUP(AJ383,―!$AD$2:$AE$14,2,FALSE)&lt;=VLOOKUP(AK383,―!$AD$2:$AE$14,2,FALSE),"","error"))</f>
        <v/>
      </c>
      <c r="BT383" s="516"/>
      <c r="BU383" s="516"/>
      <c r="BV383" s="516"/>
      <c r="BW383" s="510" t="str">
        <f t="shared" si="123"/>
        <v/>
      </c>
      <c r="BX383" s="510" t="str">
        <f t="shared" si="124"/>
        <v/>
      </c>
      <c r="BY383" s="510" t="str">
        <f t="shared" si="125"/>
        <v/>
      </c>
      <c r="BZ383" s="516" t="str">
        <f t="shared" si="126"/>
        <v/>
      </c>
      <c r="CA383" s="510" t="str">
        <f>分岐管理シート!BB383</f>
        <v/>
      </c>
      <c r="CB383" s="511" t="str">
        <f t="shared" si="131"/>
        <v/>
      </c>
      <c r="CC383" s="517" t="str">
        <f t="shared" si="107"/>
        <v/>
      </c>
    </row>
    <row r="384" spans="1:81">
      <c r="A384" s="7"/>
      <c r="B384" s="16"/>
      <c r="C384" s="46">
        <v>303</v>
      </c>
      <c r="D384" s="64"/>
      <c r="E384" s="64"/>
      <c r="F384" s="64"/>
      <c r="G384" s="93"/>
      <c r="H384" s="93"/>
      <c r="I384" s="115"/>
      <c r="J384" s="115"/>
      <c r="K384" s="115"/>
      <c r="L384" s="115"/>
      <c r="M384" s="147"/>
      <c r="N384" s="161">
        <f t="shared" si="108"/>
        <v>0</v>
      </c>
      <c r="O384" s="167">
        <f t="shared" si="109"/>
        <v>0</v>
      </c>
      <c r="P384" s="181"/>
      <c r="Q384" s="194"/>
      <c r="R384" s="194"/>
      <c r="S384" s="194"/>
      <c r="T384" s="194"/>
      <c r="U384" s="194"/>
      <c r="V384" s="194"/>
      <c r="W384" s="194"/>
      <c r="X384" s="194"/>
      <c r="Y384" s="194"/>
      <c r="Z384" s="194"/>
      <c r="AA384" s="194"/>
      <c r="AB384" s="194"/>
      <c r="AC384" s="194"/>
      <c r="AD384" s="194"/>
      <c r="AE384" s="194"/>
      <c r="AF384" s="147"/>
      <c r="AG384" s="115"/>
      <c r="AH384" s="115"/>
      <c r="AI384" s="93"/>
      <c r="AJ384" s="93"/>
      <c r="AK384" s="307"/>
      <c r="AL384" s="325"/>
      <c r="AM384" s="325"/>
      <c r="AN384" s="147"/>
      <c r="AO384" s="350"/>
      <c r="AP384" s="359"/>
      <c r="AQ384" s="379"/>
      <c r="AR384" s="405"/>
      <c r="AS384" s="405"/>
      <c r="AT384" s="430" t="str">
        <f t="shared" si="110"/>
        <v/>
      </c>
      <c r="AU384" s="437" t="str">
        <f t="shared" si="111"/>
        <v/>
      </c>
      <c r="AV384" s="443" t="str">
        <f t="shared" si="112"/>
        <v/>
      </c>
      <c r="AW384" s="450" t="str">
        <f t="shared" si="106"/>
        <v/>
      </c>
      <c r="AX384" s="450" t="str">
        <f t="shared" si="113"/>
        <v/>
      </c>
      <c r="AY384" s="457" t="str">
        <f t="shared" si="114"/>
        <v/>
      </c>
      <c r="AZ384" s="464" t="str">
        <f t="shared" si="115"/>
        <v/>
      </c>
      <c r="BA384" s="47" t="str">
        <f t="shared" si="116"/>
        <v/>
      </c>
      <c r="BB384" s="47" t="str">
        <f t="shared" si="117"/>
        <v/>
      </c>
      <c r="BC384" s="47" t="str">
        <f t="shared" si="118"/>
        <v/>
      </c>
      <c r="BD384" s="47" t="str">
        <f t="shared" si="127"/>
        <v/>
      </c>
      <c r="BE384" s="486"/>
      <c r="BF384" s="492"/>
      <c r="BG384" s="464" t="str">
        <f t="shared" si="119"/>
        <v/>
      </c>
      <c r="BH384" s="464" t="str">
        <f t="shared" si="128"/>
        <v/>
      </c>
      <c r="BI384" s="464" t="str">
        <f t="shared" si="120"/>
        <v/>
      </c>
      <c r="BJ384" s="492"/>
      <c r="BK384" s="492"/>
      <c r="BL384" s="492"/>
      <c r="BM384" s="492"/>
      <c r="BN384" s="464" t="str">
        <f t="shared" si="121"/>
        <v/>
      </c>
      <c r="BO384" s="464" t="str">
        <f t="shared" si="122"/>
        <v/>
      </c>
      <c r="BP384" s="504" t="str">
        <f t="shared" si="129"/>
        <v/>
      </c>
      <c r="BQ384" s="510" t="str">
        <f t="shared" si="130"/>
        <v/>
      </c>
      <c r="BR384" s="510" t="str">
        <f>IF(F384="","",IF(OR(分岐管理シート!AK384&lt;1,分岐管理シート!AK384&gt;13),"error",""))</f>
        <v/>
      </c>
      <c r="BS384" s="510" t="str">
        <f>IF(F384="","",IF(VLOOKUP(AJ384,―!$AD$2:$AE$14,2,FALSE)&lt;=VLOOKUP(AK384,―!$AD$2:$AE$14,2,FALSE),"","error"))</f>
        <v/>
      </c>
      <c r="BT384" s="516"/>
      <c r="BU384" s="516"/>
      <c r="BV384" s="516"/>
      <c r="BW384" s="510" t="str">
        <f t="shared" si="123"/>
        <v/>
      </c>
      <c r="BX384" s="510" t="str">
        <f t="shared" si="124"/>
        <v/>
      </c>
      <c r="BY384" s="510" t="str">
        <f t="shared" si="125"/>
        <v/>
      </c>
      <c r="BZ384" s="516" t="str">
        <f t="shared" si="126"/>
        <v/>
      </c>
      <c r="CA384" s="510" t="str">
        <f>分岐管理シート!BB384</f>
        <v/>
      </c>
      <c r="CB384" s="511" t="str">
        <f t="shared" si="131"/>
        <v/>
      </c>
      <c r="CC384" s="517" t="str">
        <f t="shared" si="107"/>
        <v/>
      </c>
    </row>
    <row r="385" spans="1:81">
      <c r="A385" s="7"/>
      <c r="B385" s="16"/>
      <c r="C385" s="47">
        <v>304</v>
      </c>
      <c r="D385" s="64"/>
      <c r="E385" s="64"/>
      <c r="F385" s="64"/>
      <c r="G385" s="93"/>
      <c r="H385" s="93"/>
      <c r="I385" s="115"/>
      <c r="J385" s="115"/>
      <c r="K385" s="115"/>
      <c r="L385" s="115"/>
      <c r="M385" s="147"/>
      <c r="N385" s="161">
        <f t="shared" si="108"/>
        <v>0</v>
      </c>
      <c r="O385" s="167">
        <f t="shared" si="109"/>
        <v>0</v>
      </c>
      <c r="P385" s="181"/>
      <c r="Q385" s="194"/>
      <c r="R385" s="194"/>
      <c r="S385" s="194"/>
      <c r="T385" s="194"/>
      <c r="U385" s="194"/>
      <c r="V385" s="194"/>
      <c r="W385" s="194"/>
      <c r="X385" s="194"/>
      <c r="Y385" s="194"/>
      <c r="Z385" s="194"/>
      <c r="AA385" s="194"/>
      <c r="AB385" s="194"/>
      <c r="AC385" s="194"/>
      <c r="AD385" s="194"/>
      <c r="AE385" s="194"/>
      <c r="AF385" s="147"/>
      <c r="AG385" s="115"/>
      <c r="AH385" s="115"/>
      <c r="AI385" s="93"/>
      <c r="AJ385" s="93"/>
      <c r="AK385" s="307"/>
      <c r="AL385" s="325"/>
      <c r="AM385" s="325"/>
      <c r="AN385" s="147"/>
      <c r="AO385" s="350"/>
      <c r="AP385" s="359"/>
      <c r="AQ385" s="379"/>
      <c r="AR385" s="405"/>
      <c r="AS385" s="405"/>
      <c r="AT385" s="430" t="str">
        <f t="shared" si="110"/>
        <v/>
      </c>
      <c r="AU385" s="437" t="str">
        <f t="shared" si="111"/>
        <v/>
      </c>
      <c r="AV385" s="443" t="str">
        <f t="shared" si="112"/>
        <v/>
      </c>
      <c r="AW385" s="450" t="str">
        <f t="shared" si="106"/>
        <v/>
      </c>
      <c r="AX385" s="450" t="str">
        <f t="shared" si="113"/>
        <v/>
      </c>
      <c r="AY385" s="457" t="str">
        <f t="shared" si="114"/>
        <v/>
      </c>
      <c r="AZ385" s="464" t="str">
        <f t="shared" si="115"/>
        <v/>
      </c>
      <c r="BA385" s="47" t="str">
        <f t="shared" si="116"/>
        <v/>
      </c>
      <c r="BB385" s="47" t="str">
        <f t="shared" si="117"/>
        <v/>
      </c>
      <c r="BC385" s="47" t="str">
        <f t="shared" si="118"/>
        <v/>
      </c>
      <c r="BD385" s="47" t="str">
        <f t="shared" si="127"/>
        <v/>
      </c>
      <c r="BE385" s="486"/>
      <c r="BF385" s="492"/>
      <c r="BG385" s="464" t="str">
        <f t="shared" si="119"/>
        <v/>
      </c>
      <c r="BH385" s="464" t="str">
        <f t="shared" si="128"/>
        <v/>
      </c>
      <c r="BI385" s="464" t="str">
        <f t="shared" si="120"/>
        <v/>
      </c>
      <c r="BJ385" s="492"/>
      <c r="BK385" s="492"/>
      <c r="BL385" s="492"/>
      <c r="BM385" s="492"/>
      <c r="BN385" s="464" t="str">
        <f t="shared" si="121"/>
        <v/>
      </c>
      <c r="BO385" s="464" t="str">
        <f t="shared" si="122"/>
        <v/>
      </c>
      <c r="BP385" s="504" t="str">
        <f t="shared" si="129"/>
        <v/>
      </c>
      <c r="BQ385" s="510" t="str">
        <f t="shared" si="130"/>
        <v/>
      </c>
      <c r="BR385" s="510" t="str">
        <f>IF(F385="","",IF(OR(分岐管理シート!AK385&lt;1,分岐管理シート!AK385&gt;13),"error",""))</f>
        <v/>
      </c>
      <c r="BS385" s="510" t="str">
        <f>IF(F385="","",IF(VLOOKUP(AJ385,―!$AD$2:$AE$14,2,FALSE)&lt;=VLOOKUP(AK385,―!$AD$2:$AE$14,2,FALSE),"","error"))</f>
        <v/>
      </c>
      <c r="BT385" s="516"/>
      <c r="BU385" s="516"/>
      <c r="BV385" s="516"/>
      <c r="BW385" s="510" t="str">
        <f t="shared" si="123"/>
        <v/>
      </c>
      <c r="BX385" s="510" t="str">
        <f t="shared" si="124"/>
        <v/>
      </c>
      <c r="BY385" s="510" t="str">
        <f t="shared" si="125"/>
        <v/>
      </c>
      <c r="BZ385" s="516" t="str">
        <f t="shared" si="126"/>
        <v/>
      </c>
      <c r="CA385" s="510" t="str">
        <f>分岐管理シート!BB385</f>
        <v/>
      </c>
      <c r="CB385" s="511" t="str">
        <f t="shared" si="131"/>
        <v/>
      </c>
      <c r="CC385" s="517" t="str">
        <f t="shared" si="107"/>
        <v/>
      </c>
    </row>
    <row r="386" spans="1:81">
      <c r="A386" s="7"/>
      <c r="B386" s="16"/>
      <c r="C386" s="47">
        <v>305</v>
      </c>
      <c r="D386" s="64"/>
      <c r="E386" s="64"/>
      <c r="F386" s="64"/>
      <c r="G386" s="93"/>
      <c r="H386" s="93"/>
      <c r="I386" s="115"/>
      <c r="J386" s="115"/>
      <c r="K386" s="115"/>
      <c r="L386" s="115"/>
      <c r="M386" s="147"/>
      <c r="N386" s="161">
        <f t="shared" si="108"/>
        <v>0</v>
      </c>
      <c r="O386" s="167">
        <f t="shared" si="109"/>
        <v>0</v>
      </c>
      <c r="P386" s="181"/>
      <c r="Q386" s="194"/>
      <c r="R386" s="194"/>
      <c r="S386" s="194"/>
      <c r="T386" s="194"/>
      <c r="U386" s="194"/>
      <c r="V386" s="194"/>
      <c r="W386" s="194"/>
      <c r="X386" s="194"/>
      <c r="Y386" s="194"/>
      <c r="Z386" s="194"/>
      <c r="AA386" s="194"/>
      <c r="AB386" s="194"/>
      <c r="AC386" s="194"/>
      <c r="AD386" s="194"/>
      <c r="AE386" s="194"/>
      <c r="AF386" s="147"/>
      <c r="AG386" s="115"/>
      <c r="AH386" s="115"/>
      <c r="AI386" s="93"/>
      <c r="AJ386" s="93"/>
      <c r="AK386" s="307"/>
      <c r="AL386" s="325"/>
      <c r="AM386" s="325"/>
      <c r="AN386" s="147"/>
      <c r="AO386" s="350"/>
      <c r="AP386" s="359"/>
      <c r="AQ386" s="379"/>
      <c r="AR386" s="405"/>
      <c r="AS386" s="405"/>
      <c r="AT386" s="430" t="str">
        <f t="shared" si="110"/>
        <v/>
      </c>
      <c r="AU386" s="437" t="str">
        <f t="shared" si="111"/>
        <v/>
      </c>
      <c r="AV386" s="443" t="str">
        <f t="shared" si="112"/>
        <v/>
      </c>
      <c r="AW386" s="450" t="str">
        <f t="shared" si="106"/>
        <v/>
      </c>
      <c r="AX386" s="450" t="str">
        <f t="shared" si="113"/>
        <v/>
      </c>
      <c r="AY386" s="457" t="str">
        <f t="shared" si="114"/>
        <v/>
      </c>
      <c r="AZ386" s="464" t="str">
        <f t="shared" si="115"/>
        <v/>
      </c>
      <c r="BA386" s="47" t="str">
        <f t="shared" si="116"/>
        <v/>
      </c>
      <c r="BB386" s="47" t="str">
        <f t="shared" si="117"/>
        <v/>
      </c>
      <c r="BC386" s="47" t="str">
        <f t="shared" si="118"/>
        <v/>
      </c>
      <c r="BD386" s="47" t="str">
        <f t="shared" si="127"/>
        <v/>
      </c>
      <c r="BE386" s="486"/>
      <c r="BF386" s="492"/>
      <c r="BG386" s="464" t="str">
        <f t="shared" si="119"/>
        <v/>
      </c>
      <c r="BH386" s="464" t="str">
        <f t="shared" si="128"/>
        <v/>
      </c>
      <c r="BI386" s="464" t="str">
        <f t="shared" si="120"/>
        <v/>
      </c>
      <c r="BJ386" s="492"/>
      <c r="BK386" s="492"/>
      <c r="BL386" s="492"/>
      <c r="BM386" s="492"/>
      <c r="BN386" s="464" t="str">
        <f t="shared" si="121"/>
        <v/>
      </c>
      <c r="BO386" s="464" t="str">
        <f t="shared" si="122"/>
        <v/>
      </c>
      <c r="BP386" s="504" t="str">
        <f t="shared" si="129"/>
        <v/>
      </c>
      <c r="BQ386" s="510" t="str">
        <f t="shared" si="130"/>
        <v/>
      </c>
      <c r="BR386" s="510" t="str">
        <f>IF(F386="","",IF(OR(分岐管理シート!AK386&lt;1,分岐管理シート!AK386&gt;13),"error",""))</f>
        <v/>
      </c>
      <c r="BS386" s="510" t="str">
        <f>IF(F386="","",IF(VLOOKUP(AJ386,―!$AD$2:$AE$14,2,FALSE)&lt;=VLOOKUP(AK386,―!$AD$2:$AE$14,2,FALSE),"","error"))</f>
        <v/>
      </c>
      <c r="BT386" s="516"/>
      <c r="BU386" s="516"/>
      <c r="BV386" s="516"/>
      <c r="BW386" s="510" t="str">
        <f t="shared" si="123"/>
        <v/>
      </c>
      <c r="BX386" s="510" t="str">
        <f t="shared" si="124"/>
        <v/>
      </c>
      <c r="BY386" s="510" t="str">
        <f t="shared" si="125"/>
        <v/>
      </c>
      <c r="BZ386" s="516" t="str">
        <f t="shared" si="126"/>
        <v/>
      </c>
      <c r="CA386" s="510" t="str">
        <f>分岐管理シート!BB386</f>
        <v/>
      </c>
      <c r="CB386" s="511" t="str">
        <f t="shared" si="131"/>
        <v/>
      </c>
      <c r="CC386" s="517" t="str">
        <f t="shared" si="107"/>
        <v/>
      </c>
    </row>
    <row r="387" spans="1:81">
      <c r="A387" s="7"/>
      <c r="B387" s="16"/>
      <c r="C387" s="46">
        <v>306</v>
      </c>
      <c r="D387" s="64"/>
      <c r="E387" s="64"/>
      <c r="F387" s="64"/>
      <c r="G387" s="93"/>
      <c r="H387" s="93"/>
      <c r="I387" s="115"/>
      <c r="J387" s="115"/>
      <c r="K387" s="115"/>
      <c r="L387" s="115"/>
      <c r="M387" s="147"/>
      <c r="N387" s="161">
        <f t="shared" si="108"/>
        <v>0</v>
      </c>
      <c r="O387" s="167">
        <f t="shared" si="109"/>
        <v>0</v>
      </c>
      <c r="P387" s="181"/>
      <c r="Q387" s="194"/>
      <c r="R387" s="194"/>
      <c r="S387" s="194"/>
      <c r="T387" s="194"/>
      <c r="U387" s="194"/>
      <c r="V387" s="194"/>
      <c r="W387" s="194"/>
      <c r="X387" s="194"/>
      <c r="Y387" s="194"/>
      <c r="Z387" s="194"/>
      <c r="AA387" s="194"/>
      <c r="AB387" s="194"/>
      <c r="AC387" s="194"/>
      <c r="AD387" s="194"/>
      <c r="AE387" s="194"/>
      <c r="AF387" s="147"/>
      <c r="AG387" s="115"/>
      <c r="AH387" s="115"/>
      <c r="AI387" s="93"/>
      <c r="AJ387" s="93"/>
      <c r="AK387" s="307"/>
      <c r="AL387" s="325"/>
      <c r="AM387" s="325"/>
      <c r="AN387" s="147"/>
      <c r="AO387" s="350"/>
      <c r="AP387" s="359"/>
      <c r="AQ387" s="379"/>
      <c r="AR387" s="405"/>
      <c r="AS387" s="405"/>
      <c r="AT387" s="430" t="str">
        <f t="shared" si="110"/>
        <v/>
      </c>
      <c r="AU387" s="437" t="str">
        <f t="shared" si="111"/>
        <v/>
      </c>
      <c r="AV387" s="443" t="str">
        <f t="shared" si="112"/>
        <v/>
      </c>
      <c r="AW387" s="450" t="str">
        <f t="shared" si="106"/>
        <v/>
      </c>
      <c r="AX387" s="450" t="str">
        <f t="shared" si="113"/>
        <v/>
      </c>
      <c r="AY387" s="457" t="str">
        <f t="shared" si="114"/>
        <v/>
      </c>
      <c r="AZ387" s="464" t="str">
        <f t="shared" si="115"/>
        <v/>
      </c>
      <c r="BA387" s="47" t="str">
        <f t="shared" si="116"/>
        <v/>
      </c>
      <c r="BB387" s="47" t="str">
        <f t="shared" si="117"/>
        <v/>
      </c>
      <c r="BC387" s="47" t="str">
        <f t="shared" si="118"/>
        <v/>
      </c>
      <c r="BD387" s="47" t="str">
        <f t="shared" si="127"/>
        <v/>
      </c>
      <c r="BE387" s="486"/>
      <c r="BF387" s="492"/>
      <c r="BG387" s="464" t="str">
        <f t="shared" si="119"/>
        <v/>
      </c>
      <c r="BH387" s="464" t="str">
        <f t="shared" si="128"/>
        <v/>
      </c>
      <c r="BI387" s="464" t="str">
        <f t="shared" si="120"/>
        <v/>
      </c>
      <c r="BJ387" s="492"/>
      <c r="BK387" s="492"/>
      <c r="BL387" s="492"/>
      <c r="BM387" s="492"/>
      <c r="BN387" s="464" t="str">
        <f t="shared" si="121"/>
        <v/>
      </c>
      <c r="BO387" s="464" t="str">
        <f t="shared" si="122"/>
        <v/>
      </c>
      <c r="BP387" s="504" t="str">
        <f t="shared" si="129"/>
        <v/>
      </c>
      <c r="BQ387" s="510" t="str">
        <f t="shared" si="130"/>
        <v/>
      </c>
      <c r="BR387" s="510" t="str">
        <f>IF(F387="","",IF(OR(分岐管理シート!AK387&lt;1,分岐管理シート!AK387&gt;13),"error",""))</f>
        <v/>
      </c>
      <c r="BS387" s="510" t="str">
        <f>IF(F387="","",IF(VLOOKUP(AJ387,―!$AD$2:$AE$14,2,FALSE)&lt;=VLOOKUP(AK387,―!$AD$2:$AE$14,2,FALSE),"","error"))</f>
        <v/>
      </c>
      <c r="BT387" s="516"/>
      <c r="BU387" s="516"/>
      <c r="BV387" s="516"/>
      <c r="BW387" s="510" t="str">
        <f t="shared" si="123"/>
        <v/>
      </c>
      <c r="BX387" s="510" t="str">
        <f t="shared" si="124"/>
        <v/>
      </c>
      <c r="BY387" s="510" t="str">
        <f t="shared" si="125"/>
        <v/>
      </c>
      <c r="BZ387" s="516" t="str">
        <f t="shared" si="126"/>
        <v/>
      </c>
      <c r="CA387" s="510" t="str">
        <f>分岐管理シート!BB387</f>
        <v/>
      </c>
      <c r="CB387" s="511" t="str">
        <f t="shared" si="131"/>
        <v/>
      </c>
      <c r="CC387" s="517" t="str">
        <f t="shared" si="107"/>
        <v/>
      </c>
    </row>
    <row r="388" spans="1:81">
      <c r="A388" s="7"/>
      <c r="B388" s="16"/>
      <c r="C388" s="47">
        <v>307</v>
      </c>
      <c r="D388" s="64"/>
      <c r="E388" s="64"/>
      <c r="F388" s="64"/>
      <c r="G388" s="93"/>
      <c r="H388" s="93"/>
      <c r="I388" s="115"/>
      <c r="J388" s="115"/>
      <c r="K388" s="115"/>
      <c r="L388" s="115"/>
      <c r="M388" s="147"/>
      <c r="N388" s="161">
        <f t="shared" si="108"/>
        <v>0</v>
      </c>
      <c r="O388" s="167">
        <f t="shared" si="109"/>
        <v>0</v>
      </c>
      <c r="P388" s="181"/>
      <c r="Q388" s="194"/>
      <c r="R388" s="194"/>
      <c r="S388" s="194"/>
      <c r="T388" s="194"/>
      <c r="U388" s="194"/>
      <c r="V388" s="194"/>
      <c r="W388" s="194"/>
      <c r="X388" s="194"/>
      <c r="Y388" s="194"/>
      <c r="Z388" s="194"/>
      <c r="AA388" s="194"/>
      <c r="AB388" s="194"/>
      <c r="AC388" s="194"/>
      <c r="AD388" s="194"/>
      <c r="AE388" s="194"/>
      <c r="AF388" s="147"/>
      <c r="AG388" s="115"/>
      <c r="AH388" s="115"/>
      <c r="AI388" s="93"/>
      <c r="AJ388" s="93"/>
      <c r="AK388" s="307"/>
      <c r="AL388" s="325"/>
      <c r="AM388" s="325"/>
      <c r="AN388" s="147"/>
      <c r="AO388" s="350"/>
      <c r="AP388" s="359"/>
      <c r="AQ388" s="379"/>
      <c r="AR388" s="405"/>
      <c r="AS388" s="405"/>
      <c r="AT388" s="430" t="str">
        <f t="shared" si="110"/>
        <v/>
      </c>
      <c r="AU388" s="437" t="str">
        <f t="shared" si="111"/>
        <v/>
      </c>
      <c r="AV388" s="443" t="str">
        <f t="shared" si="112"/>
        <v/>
      </c>
      <c r="AW388" s="450" t="str">
        <f t="shared" si="106"/>
        <v/>
      </c>
      <c r="AX388" s="450" t="str">
        <f t="shared" si="113"/>
        <v/>
      </c>
      <c r="AY388" s="457" t="str">
        <f t="shared" si="114"/>
        <v/>
      </c>
      <c r="AZ388" s="464" t="str">
        <f t="shared" si="115"/>
        <v/>
      </c>
      <c r="BA388" s="47" t="str">
        <f t="shared" si="116"/>
        <v/>
      </c>
      <c r="BB388" s="47" t="str">
        <f t="shared" si="117"/>
        <v/>
      </c>
      <c r="BC388" s="47" t="str">
        <f t="shared" si="118"/>
        <v/>
      </c>
      <c r="BD388" s="47" t="str">
        <f t="shared" si="127"/>
        <v/>
      </c>
      <c r="BE388" s="486"/>
      <c r="BF388" s="492"/>
      <c r="BG388" s="464" t="str">
        <f t="shared" si="119"/>
        <v/>
      </c>
      <c r="BH388" s="464" t="str">
        <f t="shared" si="128"/>
        <v/>
      </c>
      <c r="BI388" s="464" t="str">
        <f t="shared" si="120"/>
        <v/>
      </c>
      <c r="BJ388" s="492"/>
      <c r="BK388" s="492"/>
      <c r="BL388" s="492"/>
      <c r="BM388" s="492"/>
      <c r="BN388" s="464" t="str">
        <f t="shared" si="121"/>
        <v/>
      </c>
      <c r="BO388" s="464" t="str">
        <f t="shared" si="122"/>
        <v/>
      </c>
      <c r="BP388" s="504" t="str">
        <f t="shared" si="129"/>
        <v/>
      </c>
      <c r="BQ388" s="510" t="str">
        <f t="shared" si="130"/>
        <v/>
      </c>
      <c r="BR388" s="510" t="str">
        <f>IF(F388="","",IF(OR(分岐管理シート!AK388&lt;1,分岐管理シート!AK388&gt;13),"error",""))</f>
        <v/>
      </c>
      <c r="BS388" s="510" t="str">
        <f>IF(F388="","",IF(VLOOKUP(AJ388,―!$AD$2:$AE$14,2,FALSE)&lt;=VLOOKUP(AK388,―!$AD$2:$AE$14,2,FALSE),"","error"))</f>
        <v/>
      </c>
      <c r="BT388" s="516"/>
      <c r="BU388" s="516"/>
      <c r="BV388" s="516"/>
      <c r="BW388" s="510" t="str">
        <f t="shared" si="123"/>
        <v/>
      </c>
      <c r="BX388" s="510" t="str">
        <f t="shared" si="124"/>
        <v/>
      </c>
      <c r="BY388" s="510" t="str">
        <f t="shared" si="125"/>
        <v/>
      </c>
      <c r="BZ388" s="516" t="str">
        <f t="shared" si="126"/>
        <v/>
      </c>
      <c r="CA388" s="510" t="str">
        <f>分岐管理シート!BB388</f>
        <v/>
      </c>
      <c r="CB388" s="511" t="str">
        <f t="shared" si="131"/>
        <v/>
      </c>
      <c r="CC388" s="517" t="str">
        <f t="shared" si="107"/>
        <v/>
      </c>
    </row>
    <row r="389" spans="1:81">
      <c r="A389" s="7"/>
      <c r="B389" s="16"/>
      <c r="C389" s="47">
        <v>308</v>
      </c>
      <c r="D389" s="64"/>
      <c r="E389" s="64"/>
      <c r="F389" s="64"/>
      <c r="G389" s="93"/>
      <c r="H389" s="93"/>
      <c r="I389" s="115"/>
      <c r="J389" s="115"/>
      <c r="K389" s="115"/>
      <c r="L389" s="115"/>
      <c r="M389" s="147"/>
      <c r="N389" s="161">
        <f t="shared" si="108"/>
        <v>0</v>
      </c>
      <c r="O389" s="167">
        <f t="shared" si="109"/>
        <v>0</v>
      </c>
      <c r="P389" s="181"/>
      <c r="Q389" s="194"/>
      <c r="R389" s="194"/>
      <c r="S389" s="194"/>
      <c r="T389" s="194"/>
      <c r="U389" s="194"/>
      <c r="V389" s="194"/>
      <c r="W389" s="194"/>
      <c r="X389" s="194"/>
      <c r="Y389" s="194"/>
      <c r="Z389" s="194"/>
      <c r="AA389" s="194"/>
      <c r="AB389" s="194"/>
      <c r="AC389" s="194"/>
      <c r="AD389" s="194"/>
      <c r="AE389" s="194"/>
      <c r="AF389" s="147"/>
      <c r="AG389" s="115"/>
      <c r="AH389" s="115"/>
      <c r="AI389" s="93"/>
      <c r="AJ389" s="93"/>
      <c r="AK389" s="307"/>
      <c r="AL389" s="325"/>
      <c r="AM389" s="325"/>
      <c r="AN389" s="147"/>
      <c r="AO389" s="350"/>
      <c r="AP389" s="359"/>
      <c r="AQ389" s="379"/>
      <c r="AR389" s="405"/>
      <c r="AS389" s="405"/>
      <c r="AT389" s="430" t="str">
        <f t="shared" si="110"/>
        <v/>
      </c>
      <c r="AU389" s="437" t="str">
        <f t="shared" si="111"/>
        <v/>
      </c>
      <c r="AV389" s="443" t="str">
        <f t="shared" si="112"/>
        <v/>
      </c>
      <c r="AW389" s="450" t="str">
        <f t="shared" si="106"/>
        <v/>
      </c>
      <c r="AX389" s="450" t="str">
        <f t="shared" si="113"/>
        <v/>
      </c>
      <c r="AY389" s="457" t="str">
        <f t="shared" si="114"/>
        <v/>
      </c>
      <c r="AZ389" s="464" t="str">
        <f t="shared" si="115"/>
        <v/>
      </c>
      <c r="BA389" s="47" t="str">
        <f t="shared" si="116"/>
        <v/>
      </c>
      <c r="BB389" s="47" t="str">
        <f t="shared" si="117"/>
        <v/>
      </c>
      <c r="BC389" s="47" t="str">
        <f t="shared" si="118"/>
        <v/>
      </c>
      <c r="BD389" s="47" t="str">
        <f t="shared" si="127"/>
        <v/>
      </c>
      <c r="BE389" s="486"/>
      <c r="BF389" s="492"/>
      <c r="BG389" s="464" t="str">
        <f t="shared" si="119"/>
        <v/>
      </c>
      <c r="BH389" s="464" t="str">
        <f t="shared" si="128"/>
        <v/>
      </c>
      <c r="BI389" s="464" t="str">
        <f t="shared" si="120"/>
        <v/>
      </c>
      <c r="BJ389" s="492"/>
      <c r="BK389" s="492"/>
      <c r="BL389" s="492"/>
      <c r="BM389" s="492"/>
      <c r="BN389" s="464" t="str">
        <f t="shared" si="121"/>
        <v/>
      </c>
      <c r="BO389" s="464" t="str">
        <f t="shared" si="122"/>
        <v/>
      </c>
      <c r="BP389" s="504" t="str">
        <f t="shared" si="129"/>
        <v/>
      </c>
      <c r="BQ389" s="510" t="str">
        <f t="shared" si="130"/>
        <v/>
      </c>
      <c r="BR389" s="510" t="str">
        <f>IF(F389="","",IF(OR(分岐管理シート!AK389&lt;1,分岐管理シート!AK389&gt;13),"error",""))</f>
        <v/>
      </c>
      <c r="BS389" s="510" t="str">
        <f>IF(F389="","",IF(VLOOKUP(AJ389,―!$AD$2:$AE$14,2,FALSE)&lt;=VLOOKUP(AK389,―!$AD$2:$AE$14,2,FALSE),"","error"))</f>
        <v/>
      </c>
      <c r="BT389" s="516"/>
      <c r="BU389" s="516"/>
      <c r="BV389" s="516"/>
      <c r="BW389" s="510" t="str">
        <f t="shared" si="123"/>
        <v/>
      </c>
      <c r="BX389" s="510" t="str">
        <f t="shared" si="124"/>
        <v/>
      </c>
      <c r="BY389" s="510" t="str">
        <f t="shared" si="125"/>
        <v/>
      </c>
      <c r="BZ389" s="516" t="str">
        <f t="shared" si="126"/>
        <v/>
      </c>
      <c r="CA389" s="510" t="str">
        <f>分岐管理シート!BB389</f>
        <v/>
      </c>
      <c r="CB389" s="511" t="str">
        <f t="shared" si="131"/>
        <v/>
      </c>
      <c r="CC389" s="517" t="str">
        <f t="shared" si="107"/>
        <v/>
      </c>
    </row>
    <row r="390" spans="1:81">
      <c r="A390" s="7"/>
      <c r="B390" s="16"/>
      <c r="C390" s="46">
        <v>309</v>
      </c>
      <c r="D390" s="64"/>
      <c r="E390" s="64"/>
      <c r="F390" s="64"/>
      <c r="G390" s="93"/>
      <c r="H390" s="93"/>
      <c r="I390" s="115"/>
      <c r="J390" s="115"/>
      <c r="K390" s="115"/>
      <c r="L390" s="115"/>
      <c r="M390" s="147"/>
      <c r="N390" s="161">
        <f t="shared" si="108"/>
        <v>0</v>
      </c>
      <c r="O390" s="167">
        <f t="shared" si="109"/>
        <v>0</v>
      </c>
      <c r="P390" s="181"/>
      <c r="Q390" s="194"/>
      <c r="R390" s="194"/>
      <c r="S390" s="194"/>
      <c r="T390" s="194"/>
      <c r="U390" s="194"/>
      <c r="V390" s="194"/>
      <c r="W390" s="194"/>
      <c r="X390" s="194"/>
      <c r="Y390" s="194"/>
      <c r="Z390" s="194"/>
      <c r="AA390" s="194"/>
      <c r="AB390" s="194"/>
      <c r="AC390" s="194"/>
      <c r="AD390" s="194"/>
      <c r="AE390" s="194"/>
      <c r="AF390" s="147"/>
      <c r="AG390" s="115"/>
      <c r="AH390" s="115"/>
      <c r="AI390" s="93"/>
      <c r="AJ390" s="93"/>
      <c r="AK390" s="307"/>
      <c r="AL390" s="325"/>
      <c r="AM390" s="325"/>
      <c r="AN390" s="147"/>
      <c r="AO390" s="350"/>
      <c r="AP390" s="359"/>
      <c r="AQ390" s="379"/>
      <c r="AR390" s="405"/>
      <c r="AS390" s="405"/>
      <c r="AT390" s="430" t="str">
        <f t="shared" si="110"/>
        <v/>
      </c>
      <c r="AU390" s="437" t="str">
        <f t="shared" si="111"/>
        <v/>
      </c>
      <c r="AV390" s="443" t="str">
        <f t="shared" si="112"/>
        <v/>
      </c>
      <c r="AW390" s="450" t="str">
        <f t="shared" si="106"/>
        <v/>
      </c>
      <c r="AX390" s="450" t="str">
        <f t="shared" si="113"/>
        <v/>
      </c>
      <c r="AY390" s="457" t="str">
        <f t="shared" si="114"/>
        <v/>
      </c>
      <c r="AZ390" s="464" t="str">
        <f t="shared" si="115"/>
        <v/>
      </c>
      <c r="BA390" s="47" t="str">
        <f t="shared" si="116"/>
        <v/>
      </c>
      <c r="BB390" s="47" t="str">
        <f t="shared" si="117"/>
        <v/>
      </c>
      <c r="BC390" s="47" t="str">
        <f t="shared" si="118"/>
        <v/>
      </c>
      <c r="BD390" s="47" t="str">
        <f t="shared" si="127"/>
        <v/>
      </c>
      <c r="BE390" s="486"/>
      <c r="BF390" s="492"/>
      <c r="BG390" s="464" t="str">
        <f t="shared" si="119"/>
        <v/>
      </c>
      <c r="BH390" s="464" t="str">
        <f t="shared" si="128"/>
        <v/>
      </c>
      <c r="BI390" s="464" t="str">
        <f t="shared" si="120"/>
        <v/>
      </c>
      <c r="BJ390" s="492"/>
      <c r="BK390" s="492"/>
      <c r="BL390" s="492"/>
      <c r="BM390" s="492"/>
      <c r="BN390" s="464" t="str">
        <f t="shared" si="121"/>
        <v/>
      </c>
      <c r="BO390" s="464" t="str">
        <f t="shared" si="122"/>
        <v/>
      </c>
      <c r="BP390" s="504" t="str">
        <f t="shared" si="129"/>
        <v/>
      </c>
      <c r="BQ390" s="510" t="str">
        <f t="shared" si="130"/>
        <v/>
      </c>
      <c r="BR390" s="510" t="str">
        <f>IF(F390="","",IF(OR(分岐管理シート!AK390&lt;1,分岐管理シート!AK390&gt;13),"error",""))</f>
        <v/>
      </c>
      <c r="BS390" s="510" t="str">
        <f>IF(F390="","",IF(VLOOKUP(AJ390,―!$AD$2:$AE$14,2,FALSE)&lt;=VLOOKUP(AK390,―!$AD$2:$AE$14,2,FALSE),"","error"))</f>
        <v/>
      </c>
      <c r="BT390" s="516"/>
      <c r="BU390" s="516"/>
      <c r="BV390" s="516"/>
      <c r="BW390" s="510" t="str">
        <f t="shared" si="123"/>
        <v/>
      </c>
      <c r="BX390" s="510" t="str">
        <f t="shared" si="124"/>
        <v/>
      </c>
      <c r="BY390" s="510" t="str">
        <f t="shared" si="125"/>
        <v/>
      </c>
      <c r="BZ390" s="516" t="str">
        <f t="shared" si="126"/>
        <v/>
      </c>
      <c r="CA390" s="510" t="str">
        <f>分岐管理シート!BB390</f>
        <v/>
      </c>
      <c r="CB390" s="511" t="str">
        <f t="shared" si="131"/>
        <v/>
      </c>
      <c r="CC390" s="517" t="str">
        <f t="shared" si="107"/>
        <v/>
      </c>
    </row>
    <row r="391" spans="1:81">
      <c r="A391" s="7"/>
      <c r="B391" s="16"/>
      <c r="C391" s="47">
        <v>310</v>
      </c>
      <c r="D391" s="64"/>
      <c r="E391" s="64"/>
      <c r="F391" s="64"/>
      <c r="G391" s="93"/>
      <c r="H391" s="93"/>
      <c r="I391" s="115"/>
      <c r="J391" s="115"/>
      <c r="K391" s="115"/>
      <c r="L391" s="115"/>
      <c r="M391" s="147"/>
      <c r="N391" s="161">
        <f t="shared" si="108"/>
        <v>0</v>
      </c>
      <c r="O391" s="167">
        <f t="shared" si="109"/>
        <v>0</v>
      </c>
      <c r="P391" s="181"/>
      <c r="Q391" s="194"/>
      <c r="R391" s="194"/>
      <c r="S391" s="194"/>
      <c r="T391" s="194"/>
      <c r="U391" s="194"/>
      <c r="V391" s="194"/>
      <c r="W391" s="194"/>
      <c r="X391" s="194"/>
      <c r="Y391" s="194"/>
      <c r="Z391" s="194"/>
      <c r="AA391" s="194"/>
      <c r="AB391" s="194"/>
      <c r="AC391" s="194"/>
      <c r="AD391" s="194"/>
      <c r="AE391" s="194"/>
      <c r="AF391" s="147"/>
      <c r="AG391" s="115"/>
      <c r="AH391" s="115"/>
      <c r="AI391" s="93"/>
      <c r="AJ391" s="93"/>
      <c r="AK391" s="307"/>
      <c r="AL391" s="325"/>
      <c r="AM391" s="325"/>
      <c r="AN391" s="147"/>
      <c r="AO391" s="350"/>
      <c r="AP391" s="359"/>
      <c r="AQ391" s="379"/>
      <c r="AR391" s="405"/>
      <c r="AS391" s="405"/>
      <c r="AT391" s="430" t="str">
        <f t="shared" si="110"/>
        <v/>
      </c>
      <c r="AU391" s="437" t="str">
        <f t="shared" si="111"/>
        <v/>
      </c>
      <c r="AV391" s="443" t="str">
        <f t="shared" si="112"/>
        <v/>
      </c>
      <c r="AW391" s="450" t="str">
        <f t="shared" si="106"/>
        <v/>
      </c>
      <c r="AX391" s="450" t="str">
        <f t="shared" si="113"/>
        <v/>
      </c>
      <c r="AY391" s="457" t="str">
        <f t="shared" si="114"/>
        <v/>
      </c>
      <c r="AZ391" s="464" t="str">
        <f t="shared" si="115"/>
        <v/>
      </c>
      <c r="BA391" s="47" t="str">
        <f t="shared" si="116"/>
        <v/>
      </c>
      <c r="BB391" s="47" t="str">
        <f t="shared" si="117"/>
        <v/>
      </c>
      <c r="BC391" s="47" t="str">
        <f t="shared" si="118"/>
        <v/>
      </c>
      <c r="BD391" s="47" t="str">
        <f t="shared" si="127"/>
        <v/>
      </c>
      <c r="BE391" s="486"/>
      <c r="BF391" s="492"/>
      <c r="BG391" s="464" t="str">
        <f t="shared" si="119"/>
        <v/>
      </c>
      <c r="BH391" s="464" t="str">
        <f t="shared" si="128"/>
        <v/>
      </c>
      <c r="BI391" s="464" t="str">
        <f t="shared" si="120"/>
        <v/>
      </c>
      <c r="BJ391" s="492"/>
      <c r="BK391" s="492"/>
      <c r="BL391" s="492"/>
      <c r="BM391" s="492"/>
      <c r="BN391" s="464" t="str">
        <f t="shared" si="121"/>
        <v/>
      </c>
      <c r="BO391" s="464" t="str">
        <f t="shared" si="122"/>
        <v/>
      </c>
      <c r="BP391" s="504" t="str">
        <f t="shared" si="129"/>
        <v/>
      </c>
      <c r="BQ391" s="510" t="str">
        <f t="shared" si="130"/>
        <v/>
      </c>
      <c r="BR391" s="510" t="str">
        <f>IF(F391="","",IF(OR(分岐管理シート!AK391&lt;1,分岐管理シート!AK391&gt;13),"error",""))</f>
        <v/>
      </c>
      <c r="BS391" s="510" t="str">
        <f>IF(F391="","",IF(VLOOKUP(AJ391,―!$AD$2:$AE$14,2,FALSE)&lt;=VLOOKUP(AK391,―!$AD$2:$AE$14,2,FALSE),"","error"))</f>
        <v/>
      </c>
      <c r="BT391" s="516"/>
      <c r="BU391" s="516"/>
      <c r="BV391" s="516"/>
      <c r="BW391" s="510" t="str">
        <f t="shared" si="123"/>
        <v/>
      </c>
      <c r="BX391" s="510" t="str">
        <f t="shared" si="124"/>
        <v/>
      </c>
      <c r="BY391" s="510" t="str">
        <f t="shared" si="125"/>
        <v/>
      </c>
      <c r="BZ391" s="516" t="str">
        <f t="shared" si="126"/>
        <v/>
      </c>
      <c r="CA391" s="510" t="str">
        <f>分岐管理シート!BB391</f>
        <v/>
      </c>
      <c r="CB391" s="511" t="str">
        <f t="shared" si="131"/>
        <v/>
      </c>
      <c r="CC391" s="517" t="str">
        <f t="shared" si="107"/>
        <v/>
      </c>
    </row>
    <row r="392" spans="1:81">
      <c r="A392" s="7"/>
      <c r="B392" s="16"/>
      <c r="C392" s="47">
        <v>311</v>
      </c>
      <c r="D392" s="64"/>
      <c r="E392" s="64"/>
      <c r="F392" s="64"/>
      <c r="G392" s="93"/>
      <c r="H392" s="93"/>
      <c r="I392" s="115"/>
      <c r="J392" s="115"/>
      <c r="K392" s="115"/>
      <c r="L392" s="115"/>
      <c r="M392" s="147"/>
      <c r="N392" s="161">
        <f t="shared" si="108"/>
        <v>0</v>
      </c>
      <c r="O392" s="167">
        <f t="shared" si="109"/>
        <v>0</v>
      </c>
      <c r="P392" s="181"/>
      <c r="Q392" s="194"/>
      <c r="R392" s="194"/>
      <c r="S392" s="194"/>
      <c r="T392" s="194"/>
      <c r="U392" s="194"/>
      <c r="V392" s="194"/>
      <c r="W392" s="194"/>
      <c r="X392" s="194"/>
      <c r="Y392" s="194"/>
      <c r="Z392" s="194"/>
      <c r="AA392" s="194"/>
      <c r="AB392" s="194"/>
      <c r="AC392" s="194"/>
      <c r="AD392" s="194"/>
      <c r="AE392" s="194"/>
      <c r="AF392" s="147"/>
      <c r="AG392" s="115"/>
      <c r="AH392" s="115"/>
      <c r="AI392" s="93"/>
      <c r="AJ392" s="93"/>
      <c r="AK392" s="307"/>
      <c r="AL392" s="325"/>
      <c r="AM392" s="325"/>
      <c r="AN392" s="147"/>
      <c r="AO392" s="350"/>
      <c r="AP392" s="359"/>
      <c r="AQ392" s="379"/>
      <c r="AR392" s="405"/>
      <c r="AS392" s="405"/>
      <c r="AT392" s="430" t="str">
        <f t="shared" si="110"/>
        <v/>
      </c>
      <c r="AU392" s="437" t="str">
        <f t="shared" si="111"/>
        <v/>
      </c>
      <c r="AV392" s="443" t="str">
        <f t="shared" si="112"/>
        <v/>
      </c>
      <c r="AW392" s="450" t="str">
        <f t="shared" si="106"/>
        <v/>
      </c>
      <c r="AX392" s="450" t="str">
        <f t="shared" si="113"/>
        <v/>
      </c>
      <c r="AY392" s="457" t="str">
        <f t="shared" si="114"/>
        <v/>
      </c>
      <c r="AZ392" s="464" t="str">
        <f t="shared" si="115"/>
        <v/>
      </c>
      <c r="BA392" s="47" t="str">
        <f t="shared" si="116"/>
        <v/>
      </c>
      <c r="BB392" s="47" t="str">
        <f t="shared" si="117"/>
        <v/>
      </c>
      <c r="BC392" s="47" t="str">
        <f t="shared" si="118"/>
        <v/>
      </c>
      <c r="BD392" s="47" t="str">
        <f t="shared" si="127"/>
        <v/>
      </c>
      <c r="BE392" s="486"/>
      <c r="BF392" s="492"/>
      <c r="BG392" s="464" t="str">
        <f t="shared" si="119"/>
        <v/>
      </c>
      <c r="BH392" s="464" t="str">
        <f t="shared" si="128"/>
        <v/>
      </c>
      <c r="BI392" s="464" t="str">
        <f t="shared" si="120"/>
        <v/>
      </c>
      <c r="BJ392" s="492"/>
      <c r="BK392" s="492"/>
      <c r="BL392" s="492"/>
      <c r="BM392" s="492"/>
      <c r="BN392" s="464" t="str">
        <f t="shared" si="121"/>
        <v/>
      </c>
      <c r="BO392" s="464" t="str">
        <f t="shared" si="122"/>
        <v/>
      </c>
      <c r="BP392" s="504" t="str">
        <f t="shared" si="129"/>
        <v/>
      </c>
      <c r="BQ392" s="510" t="str">
        <f t="shared" si="130"/>
        <v/>
      </c>
      <c r="BR392" s="510" t="str">
        <f>IF(F392="","",IF(OR(分岐管理シート!AK392&lt;1,分岐管理シート!AK392&gt;13),"error",""))</f>
        <v/>
      </c>
      <c r="BS392" s="510" t="str">
        <f>IF(F392="","",IF(VLOOKUP(AJ392,―!$AD$2:$AE$14,2,FALSE)&lt;=VLOOKUP(AK392,―!$AD$2:$AE$14,2,FALSE),"","error"))</f>
        <v/>
      </c>
      <c r="BT392" s="516"/>
      <c r="BU392" s="516"/>
      <c r="BV392" s="516"/>
      <c r="BW392" s="510" t="str">
        <f t="shared" si="123"/>
        <v/>
      </c>
      <c r="BX392" s="510" t="str">
        <f t="shared" si="124"/>
        <v/>
      </c>
      <c r="BY392" s="510" t="str">
        <f t="shared" si="125"/>
        <v/>
      </c>
      <c r="BZ392" s="516" t="str">
        <f t="shared" si="126"/>
        <v/>
      </c>
      <c r="CA392" s="510" t="str">
        <f>分岐管理シート!BB392</f>
        <v/>
      </c>
      <c r="CB392" s="511" t="str">
        <f t="shared" si="131"/>
        <v/>
      </c>
      <c r="CC392" s="517" t="str">
        <f t="shared" si="107"/>
        <v/>
      </c>
    </row>
    <row r="393" spans="1:81">
      <c r="A393" s="7"/>
      <c r="B393" s="16"/>
      <c r="C393" s="46">
        <v>312</v>
      </c>
      <c r="D393" s="64"/>
      <c r="E393" s="64"/>
      <c r="F393" s="64"/>
      <c r="G393" s="93"/>
      <c r="H393" s="93"/>
      <c r="I393" s="115"/>
      <c r="J393" s="115"/>
      <c r="K393" s="115"/>
      <c r="L393" s="115"/>
      <c r="M393" s="147"/>
      <c r="N393" s="161">
        <f t="shared" si="108"/>
        <v>0</v>
      </c>
      <c r="O393" s="167">
        <f t="shared" si="109"/>
        <v>0</v>
      </c>
      <c r="P393" s="181"/>
      <c r="Q393" s="194"/>
      <c r="R393" s="194"/>
      <c r="S393" s="194"/>
      <c r="T393" s="194"/>
      <c r="U393" s="194"/>
      <c r="V393" s="194"/>
      <c r="W393" s="194"/>
      <c r="X393" s="194"/>
      <c r="Y393" s="194"/>
      <c r="Z393" s="194"/>
      <c r="AA393" s="194"/>
      <c r="AB393" s="194"/>
      <c r="AC393" s="194"/>
      <c r="AD393" s="194"/>
      <c r="AE393" s="194"/>
      <c r="AF393" s="147"/>
      <c r="AG393" s="115"/>
      <c r="AH393" s="115"/>
      <c r="AI393" s="93"/>
      <c r="AJ393" s="93"/>
      <c r="AK393" s="307"/>
      <c r="AL393" s="325"/>
      <c r="AM393" s="325"/>
      <c r="AN393" s="147"/>
      <c r="AO393" s="350"/>
      <c r="AP393" s="359"/>
      <c r="AQ393" s="379"/>
      <c r="AR393" s="405"/>
      <c r="AS393" s="405"/>
      <c r="AT393" s="430" t="str">
        <f t="shared" si="110"/>
        <v/>
      </c>
      <c r="AU393" s="437" t="str">
        <f t="shared" si="111"/>
        <v/>
      </c>
      <c r="AV393" s="443" t="str">
        <f t="shared" si="112"/>
        <v/>
      </c>
      <c r="AW393" s="450" t="str">
        <f t="shared" ref="AW393:AW456" si="132">IF(F393="","",IF(H393="","error",""))</f>
        <v/>
      </c>
      <c r="AX393" s="450" t="str">
        <f t="shared" si="113"/>
        <v/>
      </c>
      <c r="AY393" s="457" t="str">
        <f t="shared" si="114"/>
        <v/>
      </c>
      <c r="AZ393" s="464" t="str">
        <f t="shared" si="115"/>
        <v/>
      </c>
      <c r="BA393" s="47" t="str">
        <f t="shared" si="116"/>
        <v/>
      </c>
      <c r="BB393" s="47" t="str">
        <f t="shared" si="117"/>
        <v/>
      </c>
      <c r="BC393" s="47" t="str">
        <f t="shared" si="118"/>
        <v/>
      </c>
      <c r="BD393" s="47" t="str">
        <f t="shared" si="127"/>
        <v/>
      </c>
      <c r="BE393" s="486"/>
      <c r="BF393" s="492"/>
      <c r="BG393" s="464" t="str">
        <f t="shared" si="119"/>
        <v/>
      </c>
      <c r="BH393" s="464" t="str">
        <f t="shared" si="128"/>
        <v/>
      </c>
      <c r="BI393" s="464" t="str">
        <f t="shared" si="120"/>
        <v/>
      </c>
      <c r="BJ393" s="492"/>
      <c r="BK393" s="492"/>
      <c r="BL393" s="492"/>
      <c r="BM393" s="492"/>
      <c r="BN393" s="464" t="str">
        <f t="shared" si="121"/>
        <v/>
      </c>
      <c r="BO393" s="464" t="str">
        <f t="shared" si="122"/>
        <v/>
      </c>
      <c r="BP393" s="504" t="str">
        <f t="shared" si="129"/>
        <v/>
      </c>
      <c r="BQ393" s="510" t="str">
        <f t="shared" si="130"/>
        <v/>
      </c>
      <c r="BR393" s="510" t="str">
        <f>IF(F393="","",IF(OR(分岐管理シート!AK393&lt;1,分岐管理シート!AK393&gt;13),"error",""))</f>
        <v/>
      </c>
      <c r="BS393" s="510" t="str">
        <f>IF(F393="","",IF(VLOOKUP(AJ393,―!$AD$2:$AE$14,2,FALSE)&lt;=VLOOKUP(AK393,―!$AD$2:$AE$14,2,FALSE),"","error"))</f>
        <v/>
      </c>
      <c r="BT393" s="516"/>
      <c r="BU393" s="516"/>
      <c r="BV393" s="516"/>
      <c r="BW393" s="510" t="str">
        <f t="shared" si="123"/>
        <v/>
      </c>
      <c r="BX393" s="510" t="str">
        <f t="shared" si="124"/>
        <v/>
      </c>
      <c r="BY393" s="510" t="str">
        <f t="shared" si="125"/>
        <v/>
      </c>
      <c r="BZ393" s="516" t="str">
        <f t="shared" si="126"/>
        <v/>
      </c>
      <c r="CA393" s="510" t="str">
        <f>分岐管理シート!BB393</f>
        <v/>
      </c>
      <c r="CB393" s="511" t="str">
        <f t="shared" si="131"/>
        <v/>
      </c>
      <c r="CC393" s="517" t="str">
        <f t="shared" ref="CC393:CC456" si="133">IF(AO393&lt;&gt;"",IF(AND(AI393&lt;&gt;"○",AK393="R6.4以降"),"","error"),"")</f>
        <v/>
      </c>
    </row>
    <row r="394" spans="1:81">
      <c r="A394" s="7"/>
      <c r="B394" s="16"/>
      <c r="C394" s="47">
        <v>313</v>
      </c>
      <c r="D394" s="64"/>
      <c r="E394" s="64"/>
      <c r="F394" s="64"/>
      <c r="G394" s="93"/>
      <c r="H394" s="93"/>
      <c r="I394" s="115"/>
      <c r="J394" s="115"/>
      <c r="K394" s="115"/>
      <c r="L394" s="115"/>
      <c r="M394" s="147"/>
      <c r="N394" s="161">
        <f t="shared" si="108"/>
        <v>0</v>
      </c>
      <c r="O394" s="167">
        <f t="shared" si="109"/>
        <v>0</v>
      </c>
      <c r="P394" s="181"/>
      <c r="Q394" s="194"/>
      <c r="R394" s="194"/>
      <c r="S394" s="194"/>
      <c r="T394" s="194"/>
      <c r="U394" s="194"/>
      <c r="V394" s="194"/>
      <c r="W394" s="194"/>
      <c r="X394" s="194"/>
      <c r="Y394" s="194"/>
      <c r="Z394" s="194"/>
      <c r="AA394" s="194"/>
      <c r="AB394" s="194"/>
      <c r="AC394" s="194"/>
      <c r="AD394" s="194"/>
      <c r="AE394" s="194"/>
      <c r="AF394" s="147"/>
      <c r="AG394" s="115"/>
      <c r="AH394" s="115"/>
      <c r="AI394" s="93"/>
      <c r="AJ394" s="93"/>
      <c r="AK394" s="307"/>
      <c r="AL394" s="325"/>
      <c r="AM394" s="325"/>
      <c r="AN394" s="147"/>
      <c r="AO394" s="350"/>
      <c r="AP394" s="359"/>
      <c r="AQ394" s="379"/>
      <c r="AR394" s="405"/>
      <c r="AS394" s="405"/>
      <c r="AT394" s="430" t="str">
        <f t="shared" si="110"/>
        <v/>
      </c>
      <c r="AU394" s="437" t="str">
        <f t="shared" si="111"/>
        <v/>
      </c>
      <c r="AV394" s="443" t="str">
        <f t="shared" si="112"/>
        <v/>
      </c>
      <c r="AW394" s="450" t="str">
        <f t="shared" si="132"/>
        <v/>
      </c>
      <c r="AX394" s="450" t="str">
        <f t="shared" si="113"/>
        <v/>
      </c>
      <c r="AY394" s="457" t="str">
        <f t="shared" si="114"/>
        <v/>
      </c>
      <c r="AZ394" s="464" t="str">
        <f t="shared" si="115"/>
        <v/>
      </c>
      <c r="BA394" s="47" t="str">
        <f t="shared" si="116"/>
        <v/>
      </c>
      <c r="BB394" s="47" t="str">
        <f t="shared" si="117"/>
        <v/>
      </c>
      <c r="BC394" s="47" t="str">
        <f t="shared" si="118"/>
        <v/>
      </c>
      <c r="BD394" s="47" t="str">
        <f t="shared" si="127"/>
        <v/>
      </c>
      <c r="BE394" s="486"/>
      <c r="BF394" s="492"/>
      <c r="BG394" s="464" t="str">
        <f t="shared" si="119"/>
        <v/>
      </c>
      <c r="BH394" s="464" t="str">
        <f t="shared" si="128"/>
        <v/>
      </c>
      <c r="BI394" s="464" t="str">
        <f t="shared" si="120"/>
        <v/>
      </c>
      <c r="BJ394" s="492"/>
      <c r="BK394" s="492"/>
      <c r="BL394" s="492"/>
      <c r="BM394" s="492"/>
      <c r="BN394" s="464" t="str">
        <f t="shared" si="121"/>
        <v/>
      </c>
      <c r="BO394" s="464" t="str">
        <f t="shared" si="122"/>
        <v/>
      </c>
      <c r="BP394" s="504" t="str">
        <f t="shared" si="129"/>
        <v/>
      </c>
      <c r="BQ394" s="510" t="str">
        <f t="shared" si="130"/>
        <v/>
      </c>
      <c r="BR394" s="510" t="str">
        <f>IF(F394="","",IF(OR(分岐管理シート!AK394&lt;1,分岐管理シート!AK394&gt;13),"error",""))</f>
        <v/>
      </c>
      <c r="BS394" s="510" t="str">
        <f>IF(F394="","",IF(VLOOKUP(AJ394,―!$AD$2:$AE$14,2,FALSE)&lt;=VLOOKUP(AK394,―!$AD$2:$AE$14,2,FALSE),"","error"))</f>
        <v/>
      </c>
      <c r="BT394" s="516"/>
      <c r="BU394" s="516"/>
      <c r="BV394" s="516"/>
      <c r="BW394" s="510" t="str">
        <f t="shared" si="123"/>
        <v/>
      </c>
      <c r="BX394" s="510" t="str">
        <f t="shared" si="124"/>
        <v/>
      </c>
      <c r="BY394" s="510" t="str">
        <f t="shared" si="125"/>
        <v/>
      </c>
      <c r="BZ394" s="516" t="str">
        <f t="shared" si="126"/>
        <v/>
      </c>
      <c r="CA394" s="510" t="str">
        <f>分岐管理シート!BB394</f>
        <v/>
      </c>
      <c r="CB394" s="511" t="str">
        <f t="shared" si="131"/>
        <v/>
      </c>
      <c r="CC394" s="517" t="str">
        <f t="shared" si="133"/>
        <v/>
      </c>
    </row>
    <row r="395" spans="1:81">
      <c r="A395" s="7"/>
      <c r="B395" s="16"/>
      <c r="C395" s="47">
        <v>314</v>
      </c>
      <c r="D395" s="64"/>
      <c r="E395" s="64"/>
      <c r="F395" s="64"/>
      <c r="G395" s="93"/>
      <c r="H395" s="93"/>
      <c r="I395" s="115"/>
      <c r="J395" s="115"/>
      <c r="K395" s="115"/>
      <c r="L395" s="115"/>
      <c r="M395" s="147"/>
      <c r="N395" s="161">
        <f t="shared" si="108"/>
        <v>0</v>
      </c>
      <c r="O395" s="167">
        <f t="shared" si="109"/>
        <v>0</v>
      </c>
      <c r="P395" s="181"/>
      <c r="Q395" s="194"/>
      <c r="R395" s="194"/>
      <c r="S395" s="194"/>
      <c r="T395" s="194"/>
      <c r="U395" s="194"/>
      <c r="V395" s="194"/>
      <c r="W395" s="194"/>
      <c r="X395" s="194"/>
      <c r="Y395" s="194"/>
      <c r="Z395" s="194"/>
      <c r="AA395" s="194"/>
      <c r="AB395" s="194"/>
      <c r="AC395" s="194"/>
      <c r="AD395" s="194"/>
      <c r="AE395" s="194"/>
      <c r="AF395" s="147"/>
      <c r="AG395" s="115"/>
      <c r="AH395" s="115"/>
      <c r="AI395" s="93"/>
      <c r="AJ395" s="93"/>
      <c r="AK395" s="307"/>
      <c r="AL395" s="325"/>
      <c r="AM395" s="325"/>
      <c r="AN395" s="147"/>
      <c r="AO395" s="350"/>
      <c r="AP395" s="359"/>
      <c r="AQ395" s="379"/>
      <c r="AR395" s="405"/>
      <c r="AS395" s="405"/>
      <c r="AT395" s="430" t="str">
        <f t="shared" si="110"/>
        <v/>
      </c>
      <c r="AU395" s="437" t="str">
        <f t="shared" si="111"/>
        <v/>
      </c>
      <c r="AV395" s="443" t="str">
        <f t="shared" si="112"/>
        <v/>
      </c>
      <c r="AW395" s="450" t="str">
        <f t="shared" si="132"/>
        <v/>
      </c>
      <c r="AX395" s="450" t="str">
        <f t="shared" si="113"/>
        <v/>
      </c>
      <c r="AY395" s="457" t="str">
        <f t="shared" si="114"/>
        <v/>
      </c>
      <c r="AZ395" s="464" t="str">
        <f t="shared" si="115"/>
        <v/>
      </c>
      <c r="BA395" s="47" t="str">
        <f t="shared" si="116"/>
        <v/>
      </c>
      <c r="BB395" s="47" t="str">
        <f t="shared" si="117"/>
        <v/>
      </c>
      <c r="BC395" s="47" t="str">
        <f t="shared" si="118"/>
        <v/>
      </c>
      <c r="BD395" s="47" t="str">
        <f t="shared" si="127"/>
        <v/>
      </c>
      <c r="BE395" s="486"/>
      <c r="BF395" s="492"/>
      <c r="BG395" s="464" t="str">
        <f t="shared" si="119"/>
        <v/>
      </c>
      <c r="BH395" s="464" t="str">
        <f t="shared" si="128"/>
        <v/>
      </c>
      <c r="BI395" s="464" t="str">
        <f t="shared" si="120"/>
        <v/>
      </c>
      <c r="BJ395" s="492"/>
      <c r="BK395" s="492"/>
      <c r="BL395" s="492"/>
      <c r="BM395" s="492"/>
      <c r="BN395" s="464" t="str">
        <f t="shared" si="121"/>
        <v/>
      </c>
      <c r="BO395" s="464" t="str">
        <f t="shared" si="122"/>
        <v/>
      </c>
      <c r="BP395" s="504" t="str">
        <f t="shared" si="129"/>
        <v/>
      </c>
      <c r="BQ395" s="510" t="str">
        <f t="shared" si="130"/>
        <v/>
      </c>
      <c r="BR395" s="510" t="str">
        <f>IF(F395="","",IF(OR(分岐管理シート!AK395&lt;1,分岐管理シート!AK395&gt;13),"error",""))</f>
        <v/>
      </c>
      <c r="BS395" s="510" t="str">
        <f>IF(F395="","",IF(VLOOKUP(AJ395,―!$AD$2:$AE$14,2,FALSE)&lt;=VLOOKUP(AK395,―!$AD$2:$AE$14,2,FALSE),"","error"))</f>
        <v/>
      </c>
      <c r="BT395" s="516"/>
      <c r="BU395" s="516"/>
      <c r="BV395" s="516"/>
      <c r="BW395" s="510" t="str">
        <f t="shared" si="123"/>
        <v/>
      </c>
      <c r="BX395" s="510" t="str">
        <f t="shared" si="124"/>
        <v/>
      </c>
      <c r="BY395" s="510" t="str">
        <f t="shared" si="125"/>
        <v/>
      </c>
      <c r="BZ395" s="516" t="str">
        <f t="shared" si="126"/>
        <v/>
      </c>
      <c r="CA395" s="510" t="str">
        <f>分岐管理シート!BB395</f>
        <v/>
      </c>
      <c r="CB395" s="511" t="str">
        <f t="shared" si="131"/>
        <v/>
      </c>
      <c r="CC395" s="517" t="str">
        <f t="shared" si="133"/>
        <v/>
      </c>
    </row>
    <row r="396" spans="1:81">
      <c r="A396" s="7"/>
      <c r="B396" s="16"/>
      <c r="C396" s="46">
        <v>315</v>
      </c>
      <c r="D396" s="64"/>
      <c r="E396" s="64"/>
      <c r="F396" s="64"/>
      <c r="G396" s="93"/>
      <c r="H396" s="93"/>
      <c r="I396" s="115"/>
      <c r="J396" s="115"/>
      <c r="K396" s="115"/>
      <c r="L396" s="115"/>
      <c r="M396" s="147"/>
      <c r="N396" s="161">
        <f t="shared" si="108"/>
        <v>0</v>
      </c>
      <c r="O396" s="167">
        <f t="shared" si="109"/>
        <v>0</v>
      </c>
      <c r="P396" s="181"/>
      <c r="Q396" s="194"/>
      <c r="R396" s="194"/>
      <c r="S396" s="194"/>
      <c r="T396" s="194"/>
      <c r="U396" s="194"/>
      <c r="V396" s="194"/>
      <c r="W396" s="194"/>
      <c r="X396" s="194"/>
      <c r="Y396" s="194"/>
      <c r="Z396" s="194"/>
      <c r="AA396" s="194"/>
      <c r="AB396" s="194"/>
      <c r="AC396" s="194"/>
      <c r="AD396" s="194"/>
      <c r="AE396" s="194"/>
      <c r="AF396" s="147"/>
      <c r="AG396" s="115"/>
      <c r="AH396" s="115"/>
      <c r="AI396" s="93"/>
      <c r="AJ396" s="93"/>
      <c r="AK396" s="307"/>
      <c r="AL396" s="325"/>
      <c r="AM396" s="325"/>
      <c r="AN396" s="147"/>
      <c r="AO396" s="350"/>
      <c r="AP396" s="359"/>
      <c r="AQ396" s="379"/>
      <c r="AR396" s="405"/>
      <c r="AS396" s="405"/>
      <c r="AT396" s="430" t="str">
        <f t="shared" si="110"/>
        <v/>
      </c>
      <c r="AU396" s="437" t="str">
        <f t="shared" si="111"/>
        <v/>
      </c>
      <c r="AV396" s="443" t="str">
        <f t="shared" si="112"/>
        <v/>
      </c>
      <c r="AW396" s="450" t="str">
        <f t="shared" si="132"/>
        <v/>
      </c>
      <c r="AX396" s="450" t="str">
        <f t="shared" si="113"/>
        <v/>
      </c>
      <c r="AY396" s="457" t="str">
        <f t="shared" si="114"/>
        <v/>
      </c>
      <c r="AZ396" s="464" t="str">
        <f t="shared" si="115"/>
        <v/>
      </c>
      <c r="BA396" s="47" t="str">
        <f t="shared" si="116"/>
        <v/>
      </c>
      <c r="BB396" s="47" t="str">
        <f t="shared" si="117"/>
        <v/>
      </c>
      <c r="BC396" s="47" t="str">
        <f t="shared" si="118"/>
        <v/>
      </c>
      <c r="BD396" s="47" t="str">
        <f t="shared" si="127"/>
        <v/>
      </c>
      <c r="BE396" s="486"/>
      <c r="BF396" s="492"/>
      <c r="BG396" s="464" t="str">
        <f t="shared" si="119"/>
        <v/>
      </c>
      <c r="BH396" s="464" t="str">
        <f t="shared" si="128"/>
        <v/>
      </c>
      <c r="BI396" s="464" t="str">
        <f t="shared" si="120"/>
        <v/>
      </c>
      <c r="BJ396" s="492"/>
      <c r="BK396" s="492"/>
      <c r="BL396" s="492"/>
      <c r="BM396" s="492"/>
      <c r="BN396" s="464" t="str">
        <f t="shared" si="121"/>
        <v/>
      </c>
      <c r="BO396" s="464" t="str">
        <f t="shared" si="122"/>
        <v/>
      </c>
      <c r="BP396" s="504" t="str">
        <f t="shared" si="129"/>
        <v/>
      </c>
      <c r="BQ396" s="510" t="str">
        <f t="shared" si="130"/>
        <v/>
      </c>
      <c r="BR396" s="510" t="str">
        <f>IF(F396="","",IF(OR(分岐管理シート!AK396&lt;1,分岐管理シート!AK396&gt;13),"error",""))</f>
        <v/>
      </c>
      <c r="BS396" s="510" t="str">
        <f>IF(F396="","",IF(VLOOKUP(AJ396,―!$AD$2:$AE$14,2,FALSE)&lt;=VLOOKUP(AK396,―!$AD$2:$AE$14,2,FALSE),"","error"))</f>
        <v/>
      </c>
      <c r="BT396" s="516"/>
      <c r="BU396" s="516"/>
      <c r="BV396" s="516"/>
      <c r="BW396" s="510" t="str">
        <f t="shared" si="123"/>
        <v/>
      </c>
      <c r="BX396" s="510" t="str">
        <f t="shared" si="124"/>
        <v/>
      </c>
      <c r="BY396" s="510" t="str">
        <f t="shared" si="125"/>
        <v/>
      </c>
      <c r="BZ396" s="516" t="str">
        <f t="shared" si="126"/>
        <v/>
      </c>
      <c r="CA396" s="510" t="str">
        <f>分岐管理シート!BB396</f>
        <v/>
      </c>
      <c r="CB396" s="511" t="str">
        <f t="shared" si="131"/>
        <v/>
      </c>
      <c r="CC396" s="517" t="str">
        <f t="shared" si="133"/>
        <v/>
      </c>
    </row>
    <row r="397" spans="1:81">
      <c r="A397" s="7"/>
      <c r="B397" s="16"/>
      <c r="C397" s="47">
        <v>316</v>
      </c>
      <c r="D397" s="64"/>
      <c r="E397" s="64"/>
      <c r="F397" s="64"/>
      <c r="G397" s="93"/>
      <c r="H397" s="93"/>
      <c r="I397" s="115"/>
      <c r="J397" s="115"/>
      <c r="K397" s="115"/>
      <c r="L397" s="115"/>
      <c r="M397" s="147"/>
      <c r="N397" s="161">
        <f t="shared" si="108"/>
        <v>0</v>
      </c>
      <c r="O397" s="167">
        <f t="shared" si="109"/>
        <v>0</v>
      </c>
      <c r="P397" s="181"/>
      <c r="Q397" s="194"/>
      <c r="R397" s="194"/>
      <c r="S397" s="194"/>
      <c r="T397" s="194"/>
      <c r="U397" s="194"/>
      <c r="V397" s="194"/>
      <c r="W397" s="194"/>
      <c r="X397" s="194"/>
      <c r="Y397" s="194"/>
      <c r="Z397" s="194"/>
      <c r="AA397" s="194"/>
      <c r="AB397" s="194"/>
      <c r="AC397" s="194"/>
      <c r="AD397" s="194"/>
      <c r="AE397" s="194"/>
      <c r="AF397" s="147"/>
      <c r="AG397" s="115"/>
      <c r="AH397" s="115"/>
      <c r="AI397" s="93"/>
      <c r="AJ397" s="93"/>
      <c r="AK397" s="307"/>
      <c r="AL397" s="325"/>
      <c r="AM397" s="325"/>
      <c r="AN397" s="147"/>
      <c r="AO397" s="350"/>
      <c r="AP397" s="359"/>
      <c r="AQ397" s="379"/>
      <c r="AR397" s="405"/>
      <c r="AS397" s="405"/>
      <c r="AT397" s="430" t="str">
        <f t="shared" si="110"/>
        <v/>
      </c>
      <c r="AU397" s="437" t="str">
        <f t="shared" si="111"/>
        <v/>
      </c>
      <c r="AV397" s="443" t="str">
        <f t="shared" si="112"/>
        <v/>
      </c>
      <c r="AW397" s="450" t="str">
        <f t="shared" si="132"/>
        <v/>
      </c>
      <c r="AX397" s="450" t="str">
        <f t="shared" si="113"/>
        <v/>
      </c>
      <c r="AY397" s="457" t="str">
        <f t="shared" si="114"/>
        <v/>
      </c>
      <c r="AZ397" s="464" t="str">
        <f t="shared" si="115"/>
        <v/>
      </c>
      <c r="BA397" s="47" t="str">
        <f t="shared" si="116"/>
        <v/>
      </c>
      <c r="BB397" s="47" t="str">
        <f t="shared" si="117"/>
        <v/>
      </c>
      <c r="BC397" s="47" t="str">
        <f t="shared" si="118"/>
        <v/>
      </c>
      <c r="BD397" s="47" t="str">
        <f t="shared" si="127"/>
        <v/>
      </c>
      <c r="BE397" s="486"/>
      <c r="BF397" s="492"/>
      <c r="BG397" s="464" t="str">
        <f t="shared" si="119"/>
        <v/>
      </c>
      <c r="BH397" s="464" t="str">
        <f t="shared" si="128"/>
        <v/>
      </c>
      <c r="BI397" s="464" t="str">
        <f t="shared" si="120"/>
        <v/>
      </c>
      <c r="BJ397" s="492"/>
      <c r="BK397" s="492"/>
      <c r="BL397" s="492"/>
      <c r="BM397" s="492"/>
      <c r="BN397" s="464" t="str">
        <f t="shared" si="121"/>
        <v/>
      </c>
      <c r="BO397" s="464" t="str">
        <f t="shared" si="122"/>
        <v/>
      </c>
      <c r="BP397" s="504" t="str">
        <f t="shared" si="129"/>
        <v/>
      </c>
      <c r="BQ397" s="510" t="str">
        <f t="shared" si="130"/>
        <v/>
      </c>
      <c r="BR397" s="510" t="str">
        <f>IF(F397="","",IF(OR(分岐管理シート!AK397&lt;1,分岐管理シート!AK397&gt;13),"error",""))</f>
        <v/>
      </c>
      <c r="BS397" s="510" t="str">
        <f>IF(F397="","",IF(VLOOKUP(AJ397,―!$AD$2:$AE$14,2,FALSE)&lt;=VLOOKUP(AK397,―!$AD$2:$AE$14,2,FALSE),"","error"))</f>
        <v/>
      </c>
      <c r="BT397" s="516"/>
      <c r="BU397" s="516"/>
      <c r="BV397" s="516"/>
      <c r="BW397" s="510" t="str">
        <f t="shared" si="123"/>
        <v/>
      </c>
      <c r="BX397" s="510" t="str">
        <f t="shared" si="124"/>
        <v/>
      </c>
      <c r="BY397" s="510" t="str">
        <f t="shared" si="125"/>
        <v/>
      </c>
      <c r="BZ397" s="516" t="str">
        <f t="shared" si="126"/>
        <v/>
      </c>
      <c r="CA397" s="510" t="str">
        <f>分岐管理シート!BB397</f>
        <v/>
      </c>
      <c r="CB397" s="511" t="str">
        <f t="shared" si="131"/>
        <v/>
      </c>
      <c r="CC397" s="517" t="str">
        <f t="shared" si="133"/>
        <v/>
      </c>
    </row>
    <row r="398" spans="1:81">
      <c r="A398" s="7"/>
      <c r="B398" s="16"/>
      <c r="C398" s="47">
        <v>317</v>
      </c>
      <c r="D398" s="64"/>
      <c r="E398" s="64"/>
      <c r="F398" s="64"/>
      <c r="G398" s="93"/>
      <c r="H398" s="93"/>
      <c r="I398" s="115"/>
      <c r="J398" s="115"/>
      <c r="K398" s="115"/>
      <c r="L398" s="115"/>
      <c r="M398" s="147"/>
      <c r="N398" s="161">
        <f t="shared" si="108"/>
        <v>0</v>
      </c>
      <c r="O398" s="167">
        <f t="shared" si="109"/>
        <v>0</v>
      </c>
      <c r="P398" s="181"/>
      <c r="Q398" s="194"/>
      <c r="R398" s="194"/>
      <c r="S398" s="194"/>
      <c r="T398" s="194"/>
      <c r="U398" s="194"/>
      <c r="V398" s="194"/>
      <c r="W398" s="194"/>
      <c r="X398" s="194"/>
      <c r="Y398" s="194"/>
      <c r="Z398" s="194"/>
      <c r="AA398" s="194"/>
      <c r="AB398" s="194"/>
      <c r="AC398" s="194"/>
      <c r="AD398" s="194"/>
      <c r="AE398" s="194"/>
      <c r="AF398" s="147"/>
      <c r="AG398" s="115"/>
      <c r="AH398" s="115"/>
      <c r="AI398" s="93"/>
      <c r="AJ398" s="93"/>
      <c r="AK398" s="307"/>
      <c r="AL398" s="325"/>
      <c r="AM398" s="325"/>
      <c r="AN398" s="147"/>
      <c r="AO398" s="350"/>
      <c r="AP398" s="359"/>
      <c r="AQ398" s="379"/>
      <c r="AR398" s="405"/>
      <c r="AS398" s="405"/>
      <c r="AT398" s="430" t="str">
        <f t="shared" si="110"/>
        <v/>
      </c>
      <c r="AU398" s="437" t="str">
        <f t="shared" si="111"/>
        <v/>
      </c>
      <c r="AV398" s="443" t="str">
        <f t="shared" si="112"/>
        <v/>
      </c>
      <c r="AW398" s="450" t="str">
        <f t="shared" si="132"/>
        <v/>
      </c>
      <c r="AX398" s="450" t="str">
        <f t="shared" si="113"/>
        <v/>
      </c>
      <c r="AY398" s="457" t="str">
        <f t="shared" si="114"/>
        <v/>
      </c>
      <c r="AZ398" s="464" t="str">
        <f t="shared" si="115"/>
        <v/>
      </c>
      <c r="BA398" s="47" t="str">
        <f t="shared" si="116"/>
        <v/>
      </c>
      <c r="BB398" s="47" t="str">
        <f t="shared" si="117"/>
        <v/>
      </c>
      <c r="BC398" s="47" t="str">
        <f t="shared" si="118"/>
        <v/>
      </c>
      <c r="BD398" s="47" t="str">
        <f t="shared" si="127"/>
        <v/>
      </c>
      <c r="BE398" s="486"/>
      <c r="BF398" s="492"/>
      <c r="BG398" s="464" t="str">
        <f t="shared" si="119"/>
        <v/>
      </c>
      <c r="BH398" s="464" t="str">
        <f t="shared" si="128"/>
        <v/>
      </c>
      <c r="BI398" s="464" t="str">
        <f t="shared" si="120"/>
        <v/>
      </c>
      <c r="BJ398" s="492"/>
      <c r="BK398" s="492"/>
      <c r="BL398" s="492"/>
      <c r="BM398" s="492"/>
      <c r="BN398" s="464" t="str">
        <f t="shared" si="121"/>
        <v/>
      </c>
      <c r="BO398" s="464" t="str">
        <f t="shared" si="122"/>
        <v/>
      </c>
      <c r="BP398" s="504" t="str">
        <f t="shared" si="129"/>
        <v/>
      </c>
      <c r="BQ398" s="510" t="str">
        <f t="shared" si="130"/>
        <v/>
      </c>
      <c r="BR398" s="510" t="str">
        <f>IF(F398="","",IF(OR(分岐管理シート!AK398&lt;1,分岐管理シート!AK398&gt;13),"error",""))</f>
        <v/>
      </c>
      <c r="BS398" s="510" t="str">
        <f>IF(F398="","",IF(VLOOKUP(AJ398,―!$AD$2:$AE$14,2,FALSE)&lt;=VLOOKUP(AK398,―!$AD$2:$AE$14,2,FALSE),"","error"))</f>
        <v/>
      </c>
      <c r="BT398" s="516"/>
      <c r="BU398" s="516"/>
      <c r="BV398" s="516"/>
      <c r="BW398" s="510" t="str">
        <f t="shared" si="123"/>
        <v/>
      </c>
      <c r="BX398" s="510" t="str">
        <f t="shared" si="124"/>
        <v/>
      </c>
      <c r="BY398" s="510" t="str">
        <f t="shared" si="125"/>
        <v/>
      </c>
      <c r="BZ398" s="516" t="str">
        <f t="shared" si="126"/>
        <v/>
      </c>
      <c r="CA398" s="510" t="str">
        <f>分岐管理シート!BB398</f>
        <v/>
      </c>
      <c r="CB398" s="511" t="str">
        <f t="shared" si="131"/>
        <v/>
      </c>
      <c r="CC398" s="517" t="str">
        <f t="shared" si="133"/>
        <v/>
      </c>
    </row>
    <row r="399" spans="1:81">
      <c r="A399" s="7"/>
      <c r="B399" s="16"/>
      <c r="C399" s="46">
        <v>318</v>
      </c>
      <c r="D399" s="64"/>
      <c r="E399" s="64"/>
      <c r="F399" s="64"/>
      <c r="G399" s="93"/>
      <c r="H399" s="93"/>
      <c r="I399" s="115"/>
      <c r="J399" s="115"/>
      <c r="K399" s="115"/>
      <c r="L399" s="115"/>
      <c r="M399" s="147"/>
      <c r="N399" s="161">
        <f t="shared" si="108"/>
        <v>0</v>
      </c>
      <c r="O399" s="167">
        <f t="shared" si="109"/>
        <v>0</v>
      </c>
      <c r="P399" s="181"/>
      <c r="Q399" s="194"/>
      <c r="R399" s="194"/>
      <c r="S399" s="194"/>
      <c r="T399" s="194"/>
      <c r="U399" s="194"/>
      <c r="V399" s="194"/>
      <c r="W399" s="194"/>
      <c r="X399" s="194"/>
      <c r="Y399" s="194"/>
      <c r="Z399" s="194"/>
      <c r="AA399" s="194"/>
      <c r="AB399" s="194"/>
      <c r="AC399" s="194"/>
      <c r="AD399" s="194"/>
      <c r="AE399" s="194"/>
      <c r="AF399" s="147"/>
      <c r="AG399" s="115"/>
      <c r="AH399" s="115"/>
      <c r="AI399" s="93"/>
      <c r="AJ399" s="93"/>
      <c r="AK399" s="307"/>
      <c r="AL399" s="325"/>
      <c r="AM399" s="325"/>
      <c r="AN399" s="147"/>
      <c r="AO399" s="350"/>
      <c r="AP399" s="359"/>
      <c r="AQ399" s="379"/>
      <c r="AR399" s="405"/>
      <c r="AS399" s="405"/>
      <c r="AT399" s="430" t="str">
        <f t="shared" si="110"/>
        <v/>
      </c>
      <c r="AU399" s="437" t="str">
        <f t="shared" si="111"/>
        <v/>
      </c>
      <c r="AV399" s="443" t="str">
        <f t="shared" si="112"/>
        <v/>
      </c>
      <c r="AW399" s="450" t="str">
        <f t="shared" si="132"/>
        <v/>
      </c>
      <c r="AX399" s="450" t="str">
        <f t="shared" si="113"/>
        <v/>
      </c>
      <c r="AY399" s="457" t="str">
        <f t="shared" si="114"/>
        <v/>
      </c>
      <c r="AZ399" s="464" t="str">
        <f t="shared" si="115"/>
        <v/>
      </c>
      <c r="BA399" s="47" t="str">
        <f t="shared" si="116"/>
        <v/>
      </c>
      <c r="BB399" s="47" t="str">
        <f t="shared" si="117"/>
        <v/>
      </c>
      <c r="BC399" s="47" t="str">
        <f t="shared" si="118"/>
        <v/>
      </c>
      <c r="BD399" s="47" t="str">
        <f t="shared" si="127"/>
        <v/>
      </c>
      <c r="BE399" s="486"/>
      <c r="BF399" s="492"/>
      <c r="BG399" s="464" t="str">
        <f t="shared" si="119"/>
        <v/>
      </c>
      <c r="BH399" s="464" t="str">
        <f t="shared" si="128"/>
        <v/>
      </c>
      <c r="BI399" s="464" t="str">
        <f t="shared" si="120"/>
        <v/>
      </c>
      <c r="BJ399" s="492"/>
      <c r="BK399" s="492"/>
      <c r="BL399" s="492"/>
      <c r="BM399" s="492"/>
      <c r="BN399" s="464" t="str">
        <f t="shared" si="121"/>
        <v/>
      </c>
      <c r="BO399" s="464" t="str">
        <f t="shared" si="122"/>
        <v/>
      </c>
      <c r="BP399" s="504" t="str">
        <f t="shared" si="129"/>
        <v/>
      </c>
      <c r="BQ399" s="510" t="str">
        <f t="shared" si="130"/>
        <v/>
      </c>
      <c r="BR399" s="510" t="str">
        <f>IF(F399="","",IF(OR(分岐管理シート!AK399&lt;1,分岐管理シート!AK399&gt;13),"error",""))</f>
        <v/>
      </c>
      <c r="BS399" s="510" t="str">
        <f>IF(F399="","",IF(VLOOKUP(AJ399,―!$AD$2:$AE$14,2,FALSE)&lt;=VLOOKUP(AK399,―!$AD$2:$AE$14,2,FALSE),"","error"))</f>
        <v/>
      </c>
      <c r="BT399" s="516"/>
      <c r="BU399" s="516"/>
      <c r="BV399" s="516"/>
      <c r="BW399" s="510" t="str">
        <f t="shared" si="123"/>
        <v/>
      </c>
      <c r="BX399" s="510" t="str">
        <f t="shared" si="124"/>
        <v/>
      </c>
      <c r="BY399" s="510" t="str">
        <f t="shared" si="125"/>
        <v/>
      </c>
      <c r="BZ399" s="516" t="str">
        <f t="shared" si="126"/>
        <v/>
      </c>
      <c r="CA399" s="510" t="str">
        <f>分岐管理シート!BB399</f>
        <v/>
      </c>
      <c r="CB399" s="511" t="str">
        <f t="shared" si="131"/>
        <v/>
      </c>
      <c r="CC399" s="517" t="str">
        <f t="shared" si="133"/>
        <v/>
      </c>
    </row>
    <row r="400" spans="1:81">
      <c r="A400" s="7"/>
      <c r="B400" s="16"/>
      <c r="C400" s="47">
        <v>319</v>
      </c>
      <c r="D400" s="64"/>
      <c r="E400" s="64"/>
      <c r="F400" s="64"/>
      <c r="G400" s="93"/>
      <c r="H400" s="93"/>
      <c r="I400" s="115"/>
      <c r="J400" s="115"/>
      <c r="K400" s="115"/>
      <c r="L400" s="115"/>
      <c r="M400" s="147"/>
      <c r="N400" s="161">
        <f t="shared" si="108"/>
        <v>0</v>
      </c>
      <c r="O400" s="167">
        <f t="shared" si="109"/>
        <v>0</v>
      </c>
      <c r="P400" s="181"/>
      <c r="Q400" s="194"/>
      <c r="R400" s="194"/>
      <c r="S400" s="194"/>
      <c r="T400" s="194"/>
      <c r="U400" s="194"/>
      <c r="V400" s="194"/>
      <c r="W400" s="194"/>
      <c r="X400" s="194"/>
      <c r="Y400" s="194"/>
      <c r="Z400" s="194"/>
      <c r="AA400" s="194"/>
      <c r="AB400" s="194"/>
      <c r="AC400" s="194"/>
      <c r="AD400" s="194"/>
      <c r="AE400" s="194"/>
      <c r="AF400" s="147"/>
      <c r="AG400" s="115"/>
      <c r="AH400" s="115"/>
      <c r="AI400" s="93"/>
      <c r="AJ400" s="93"/>
      <c r="AK400" s="307"/>
      <c r="AL400" s="325"/>
      <c r="AM400" s="325"/>
      <c r="AN400" s="147"/>
      <c r="AO400" s="350"/>
      <c r="AP400" s="359"/>
      <c r="AQ400" s="379"/>
      <c r="AR400" s="405"/>
      <c r="AS400" s="405"/>
      <c r="AT400" s="430" t="str">
        <f t="shared" si="110"/>
        <v/>
      </c>
      <c r="AU400" s="437" t="str">
        <f t="shared" si="111"/>
        <v/>
      </c>
      <c r="AV400" s="443" t="str">
        <f t="shared" si="112"/>
        <v/>
      </c>
      <c r="AW400" s="450" t="str">
        <f t="shared" si="132"/>
        <v/>
      </c>
      <c r="AX400" s="450" t="str">
        <f t="shared" si="113"/>
        <v/>
      </c>
      <c r="AY400" s="457" t="str">
        <f t="shared" si="114"/>
        <v/>
      </c>
      <c r="AZ400" s="464" t="str">
        <f t="shared" si="115"/>
        <v/>
      </c>
      <c r="BA400" s="47" t="str">
        <f t="shared" si="116"/>
        <v/>
      </c>
      <c r="BB400" s="47" t="str">
        <f t="shared" si="117"/>
        <v/>
      </c>
      <c r="BC400" s="47" t="str">
        <f t="shared" si="118"/>
        <v/>
      </c>
      <c r="BD400" s="47" t="str">
        <f t="shared" si="127"/>
        <v/>
      </c>
      <c r="BE400" s="486"/>
      <c r="BF400" s="492"/>
      <c r="BG400" s="464" t="str">
        <f t="shared" si="119"/>
        <v/>
      </c>
      <c r="BH400" s="464" t="str">
        <f t="shared" si="128"/>
        <v/>
      </c>
      <c r="BI400" s="464" t="str">
        <f t="shared" si="120"/>
        <v/>
      </c>
      <c r="BJ400" s="492"/>
      <c r="BK400" s="492"/>
      <c r="BL400" s="492"/>
      <c r="BM400" s="492"/>
      <c r="BN400" s="464" t="str">
        <f t="shared" si="121"/>
        <v/>
      </c>
      <c r="BO400" s="464" t="str">
        <f t="shared" si="122"/>
        <v/>
      </c>
      <c r="BP400" s="504" t="str">
        <f t="shared" si="129"/>
        <v/>
      </c>
      <c r="BQ400" s="510" t="str">
        <f t="shared" si="130"/>
        <v/>
      </c>
      <c r="BR400" s="510" t="str">
        <f>IF(F400="","",IF(OR(分岐管理シート!AK400&lt;1,分岐管理シート!AK400&gt;13),"error",""))</f>
        <v/>
      </c>
      <c r="BS400" s="510" t="str">
        <f>IF(F400="","",IF(VLOOKUP(AJ400,―!$AD$2:$AE$14,2,FALSE)&lt;=VLOOKUP(AK400,―!$AD$2:$AE$14,2,FALSE),"","error"))</f>
        <v/>
      </c>
      <c r="BT400" s="516"/>
      <c r="BU400" s="516"/>
      <c r="BV400" s="516"/>
      <c r="BW400" s="510" t="str">
        <f t="shared" si="123"/>
        <v/>
      </c>
      <c r="BX400" s="510" t="str">
        <f t="shared" si="124"/>
        <v/>
      </c>
      <c r="BY400" s="510" t="str">
        <f t="shared" si="125"/>
        <v/>
      </c>
      <c r="BZ400" s="516" t="str">
        <f t="shared" si="126"/>
        <v/>
      </c>
      <c r="CA400" s="510" t="str">
        <f>分岐管理シート!BB400</f>
        <v/>
      </c>
      <c r="CB400" s="511" t="str">
        <f t="shared" si="131"/>
        <v/>
      </c>
      <c r="CC400" s="517" t="str">
        <f t="shared" si="133"/>
        <v/>
      </c>
    </row>
    <row r="401" spans="1:81">
      <c r="A401" s="7"/>
      <c r="B401" s="16"/>
      <c r="C401" s="47">
        <v>320</v>
      </c>
      <c r="D401" s="64"/>
      <c r="E401" s="64"/>
      <c r="F401" s="64"/>
      <c r="G401" s="93"/>
      <c r="H401" s="93"/>
      <c r="I401" s="115"/>
      <c r="J401" s="115"/>
      <c r="K401" s="115"/>
      <c r="L401" s="115"/>
      <c r="M401" s="147"/>
      <c r="N401" s="161">
        <f t="shared" si="108"/>
        <v>0</v>
      </c>
      <c r="O401" s="167">
        <f t="shared" si="109"/>
        <v>0</v>
      </c>
      <c r="P401" s="181"/>
      <c r="Q401" s="194"/>
      <c r="R401" s="194"/>
      <c r="S401" s="194"/>
      <c r="T401" s="194"/>
      <c r="U401" s="194"/>
      <c r="V401" s="194"/>
      <c r="W401" s="194"/>
      <c r="X401" s="194"/>
      <c r="Y401" s="194"/>
      <c r="Z401" s="194"/>
      <c r="AA401" s="194"/>
      <c r="AB401" s="194"/>
      <c r="AC401" s="194"/>
      <c r="AD401" s="194"/>
      <c r="AE401" s="194"/>
      <c r="AF401" s="147"/>
      <c r="AG401" s="115"/>
      <c r="AH401" s="115"/>
      <c r="AI401" s="93"/>
      <c r="AJ401" s="93"/>
      <c r="AK401" s="307"/>
      <c r="AL401" s="325"/>
      <c r="AM401" s="325"/>
      <c r="AN401" s="147"/>
      <c r="AO401" s="350"/>
      <c r="AP401" s="359"/>
      <c r="AQ401" s="379"/>
      <c r="AR401" s="405"/>
      <c r="AS401" s="405"/>
      <c r="AT401" s="430" t="str">
        <f t="shared" si="110"/>
        <v/>
      </c>
      <c r="AU401" s="437" t="str">
        <f t="shared" si="111"/>
        <v/>
      </c>
      <c r="AV401" s="443" t="str">
        <f t="shared" si="112"/>
        <v/>
      </c>
      <c r="AW401" s="450" t="str">
        <f t="shared" si="132"/>
        <v/>
      </c>
      <c r="AX401" s="450" t="str">
        <f t="shared" si="113"/>
        <v/>
      </c>
      <c r="AY401" s="457" t="str">
        <f t="shared" si="114"/>
        <v/>
      </c>
      <c r="AZ401" s="464" t="str">
        <f t="shared" si="115"/>
        <v/>
      </c>
      <c r="BA401" s="47" t="str">
        <f t="shared" si="116"/>
        <v/>
      </c>
      <c r="BB401" s="47" t="str">
        <f t="shared" si="117"/>
        <v/>
      </c>
      <c r="BC401" s="47" t="str">
        <f t="shared" si="118"/>
        <v/>
      </c>
      <c r="BD401" s="47" t="str">
        <f t="shared" si="127"/>
        <v/>
      </c>
      <c r="BE401" s="486"/>
      <c r="BF401" s="492"/>
      <c r="BG401" s="464" t="str">
        <f t="shared" si="119"/>
        <v/>
      </c>
      <c r="BH401" s="464" t="str">
        <f t="shared" si="128"/>
        <v/>
      </c>
      <c r="BI401" s="464" t="str">
        <f t="shared" si="120"/>
        <v/>
      </c>
      <c r="BJ401" s="492"/>
      <c r="BK401" s="492"/>
      <c r="BL401" s="492"/>
      <c r="BM401" s="492"/>
      <c r="BN401" s="464" t="str">
        <f t="shared" si="121"/>
        <v/>
      </c>
      <c r="BO401" s="464" t="str">
        <f t="shared" si="122"/>
        <v/>
      </c>
      <c r="BP401" s="504" t="str">
        <f t="shared" si="129"/>
        <v/>
      </c>
      <c r="BQ401" s="510" t="str">
        <f t="shared" si="130"/>
        <v/>
      </c>
      <c r="BR401" s="510" t="str">
        <f>IF(F401="","",IF(OR(分岐管理シート!AK401&lt;1,分岐管理シート!AK401&gt;13),"error",""))</f>
        <v/>
      </c>
      <c r="BS401" s="510" t="str">
        <f>IF(F401="","",IF(VLOOKUP(AJ401,―!$AD$2:$AE$14,2,FALSE)&lt;=VLOOKUP(AK401,―!$AD$2:$AE$14,2,FALSE),"","error"))</f>
        <v/>
      </c>
      <c r="BT401" s="516"/>
      <c r="BU401" s="516"/>
      <c r="BV401" s="516"/>
      <c r="BW401" s="510" t="str">
        <f t="shared" si="123"/>
        <v/>
      </c>
      <c r="BX401" s="510" t="str">
        <f t="shared" si="124"/>
        <v/>
      </c>
      <c r="BY401" s="510" t="str">
        <f t="shared" si="125"/>
        <v/>
      </c>
      <c r="BZ401" s="516" t="str">
        <f t="shared" si="126"/>
        <v/>
      </c>
      <c r="CA401" s="510" t="str">
        <f>分岐管理シート!BB401</f>
        <v/>
      </c>
      <c r="CB401" s="511" t="str">
        <f t="shared" si="131"/>
        <v/>
      </c>
      <c r="CC401" s="517" t="str">
        <f t="shared" si="133"/>
        <v/>
      </c>
    </row>
    <row r="402" spans="1:81">
      <c r="A402" s="7"/>
      <c r="B402" s="16"/>
      <c r="C402" s="46">
        <v>321</v>
      </c>
      <c r="D402" s="64"/>
      <c r="E402" s="64"/>
      <c r="F402" s="64"/>
      <c r="G402" s="93"/>
      <c r="H402" s="93"/>
      <c r="I402" s="115"/>
      <c r="J402" s="115"/>
      <c r="K402" s="115"/>
      <c r="L402" s="115"/>
      <c r="M402" s="147"/>
      <c r="N402" s="161">
        <f t="shared" si="108"/>
        <v>0</v>
      </c>
      <c r="O402" s="167">
        <f t="shared" si="109"/>
        <v>0</v>
      </c>
      <c r="P402" s="181"/>
      <c r="Q402" s="194"/>
      <c r="R402" s="194"/>
      <c r="S402" s="194"/>
      <c r="T402" s="194"/>
      <c r="U402" s="194"/>
      <c r="V402" s="194"/>
      <c r="W402" s="194"/>
      <c r="X402" s="194"/>
      <c r="Y402" s="194"/>
      <c r="Z402" s="194"/>
      <c r="AA402" s="194"/>
      <c r="AB402" s="194"/>
      <c r="AC402" s="194"/>
      <c r="AD402" s="194"/>
      <c r="AE402" s="194"/>
      <c r="AF402" s="147"/>
      <c r="AG402" s="115"/>
      <c r="AH402" s="115"/>
      <c r="AI402" s="93"/>
      <c r="AJ402" s="93"/>
      <c r="AK402" s="307"/>
      <c r="AL402" s="325"/>
      <c r="AM402" s="325"/>
      <c r="AN402" s="147"/>
      <c r="AO402" s="350"/>
      <c r="AP402" s="359"/>
      <c r="AQ402" s="379"/>
      <c r="AR402" s="405"/>
      <c r="AS402" s="405"/>
      <c r="AT402" s="430" t="str">
        <f t="shared" si="110"/>
        <v/>
      </c>
      <c r="AU402" s="437" t="str">
        <f t="shared" si="111"/>
        <v/>
      </c>
      <c r="AV402" s="443" t="str">
        <f t="shared" si="112"/>
        <v/>
      </c>
      <c r="AW402" s="450" t="str">
        <f t="shared" si="132"/>
        <v/>
      </c>
      <c r="AX402" s="450" t="str">
        <f t="shared" si="113"/>
        <v/>
      </c>
      <c r="AY402" s="457" t="str">
        <f t="shared" si="114"/>
        <v/>
      </c>
      <c r="AZ402" s="464" t="str">
        <f t="shared" si="115"/>
        <v/>
      </c>
      <c r="BA402" s="47" t="str">
        <f t="shared" si="116"/>
        <v/>
      </c>
      <c r="BB402" s="47" t="str">
        <f t="shared" si="117"/>
        <v/>
      </c>
      <c r="BC402" s="47" t="str">
        <f t="shared" si="118"/>
        <v/>
      </c>
      <c r="BD402" s="47" t="str">
        <f t="shared" si="127"/>
        <v/>
      </c>
      <c r="BE402" s="486"/>
      <c r="BF402" s="492"/>
      <c r="BG402" s="464" t="str">
        <f t="shared" si="119"/>
        <v/>
      </c>
      <c r="BH402" s="464" t="str">
        <f t="shared" si="128"/>
        <v/>
      </c>
      <c r="BI402" s="464" t="str">
        <f t="shared" si="120"/>
        <v/>
      </c>
      <c r="BJ402" s="492"/>
      <c r="BK402" s="492"/>
      <c r="BL402" s="492"/>
      <c r="BM402" s="492"/>
      <c r="BN402" s="464" t="str">
        <f t="shared" si="121"/>
        <v/>
      </c>
      <c r="BO402" s="464" t="str">
        <f t="shared" si="122"/>
        <v/>
      </c>
      <c r="BP402" s="504" t="str">
        <f t="shared" si="129"/>
        <v/>
      </c>
      <c r="BQ402" s="510" t="str">
        <f t="shared" si="130"/>
        <v/>
      </c>
      <c r="BR402" s="510" t="str">
        <f>IF(F402="","",IF(OR(分岐管理シート!AK402&lt;1,分岐管理シート!AK402&gt;13),"error",""))</f>
        <v/>
      </c>
      <c r="BS402" s="510" t="str">
        <f>IF(F402="","",IF(VLOOKUP(AJ402,―!$AD$2:$AE$14,2,FALSE)&lt;=VLOOKUP(AK402,―!$AD$2:$AE$14,2,FALSE),"","error"))</f>
        <v/>
      </c>
      <c r="BT402" s="516"/>
      <c r="BU402" s="516"/>
      <c r="BV402" s="516"/>
      <c r="BW402" s="510" t="str">
        <f t="shared" si="123"/>
        <v/>
      </c>
      <c r="BX402" s="510" t="str">
        <f t="shared" si="124"/>
        <v/>
      </c>
      <c r="BY402" s="510" t="str">
        <f t="shared" si="125"/>
        <v/>
      </c>
      <c r="BZ402" s="516" t="str">
        <f t="shared" si="126"/>
        <v/>
      </c>
      <c r="CA402" s="510" t="str">
        <f>分岐管理シート!BB402</f>
        <v/>
      </c>
      <c r="CB402" s="511" t="str">
        <f t="shared" si="131"/>
        <v/>
      </c>
      <c r="CC402" s="517" t="str">
        <f t="shared" si="133"/>
        <v/>
      </c>
    </row>
    <row r="403" spans="1:81">
      <c r="A403" s="7"/>
      <c r="B403" s="16"/>
      <c r="C403" s="47">
        <v>322</v>
      </c>
      <c r="D403" s="64"/>
      <c r="E403" s="64"/>
      <c r="F403" s="64"/>
      <c r="G403" s="93"/>
      <c r="H403" s="93"/>
      <c r="I403" s="115"/>
      <c r="J403" s="115"/>
      <c r="K403" s="115"/>
      <c r="L403" s="115"/>
      <c r="M403" s="147"/>
      <c r="N403" s="161">
        <f t="shared" si="108"/>
        <v>0</v>
      </c>
      <c r="O403" s="167">
        <f t="shared" si="109"/>
        <v>0</v>
      </c>
      <c r="P403" s="181"/>
      <c r="Q403" s="194"/>
      <c r="R403" s="194"/>
      <c r="S403" s="194"/>
      <c r="T403" s="194"/>
      <c r="U403" s="194"/>
      <c r="V403" s="194"/>
      <c r="W403" s="194"/>
      <c r="X403" s="194"/>
      <c r="Y403" s="194"/>
      <c r="Z403" s="194"/>
      <c r="AA403" s="194"/>
      <c r="AB403" s="194"/>
      <c r="AC403" s="194"/>
      <c r="AD403" s="194"/>
      <c r="AE403" s="194"/>
      <c r="AF403" s="147"/>
      <c r="AG403" s="115"/>
      <c r="AH403" s="115"/>
      <c r="AI403" s="93"/>
      <c r="AJ403" s="93"/>
      <c r="AK403" s="307"/>
      <c r="AL403" s="325"/>
      <c r="AM403" s="325"/>
      <c r="AN403" s="147"/>
      <c r="AO403" s="350"/>
      <c r="AP403" s="359"/>
      <c r="AQ403" s="379"/>
      <c r="AR403" s="405"/>
      <c r="AS403" s="405"/>
      <c r="AT403" s="430" t="str">
        <f t="shared" si="110"/>
        <v/>
      </c>
      <c r="AU403" s="437" t="str">
        <f t="shared" si="111"/>
        <v/>
      </c>
      <c r="AV403" s="443" t="str">
        <f t="shared" si="112"/>
        <v/>
      </c>
      <c r="AW403" s="450" t="str">
        <f t="shared" si="132"/>
        <v/>
      </c>
      <c r="AX403" s="450" t="str">
        <f t="shared" si="113"/>
        <v/>
      </c>
      <c r="AY403" s="457" t="str">
        <f t="shared" si="114"/>
        <v/>
      </c>
      <c r="AZ403" s="464" t="str">
        <f t="shared" si="115"/>
        <v/>
      </c>
      <c r="BA403" s="47" t="str">
        <f t="shared" si="116"/>
        <v/>
      </c>
      <c r="BB403" s="47" t="str">
        <f t="shared" si="117"/>
        <v/>
      </c>
      <c r="BC403" s="47" t="str">
        <f t="shared" si="118"/>
        <v/>
      </c>
      <c r="BD403" s="47" t="str">
        <f t="shared" si="127"/>
        <v/>
      </c>
      <c r="BE403" s="486"/>
      <c r="BF403" s="492"/>
      <c r="BG403" s="464" t="str">
        <f t="shared" si="119"/>
        <v/>
      </c>
      <c r="BH403" s="464" t="str">
        <f t="shared" si="128"/>
        <v/>
      </c>
      <c r="BI403" s="464" t="str">
        <f t="shared" si="120"/>
        <v/>
      </c>
      <c r="BJ403" s="492"/>
      <c r="BK403" s="492"/>
      <c r="BL403" s="492"/>
      <c r="BM403" s="492"/>
      <c r="BN403" s="464" t="str">
        <f t="shared" si="121"/>
        <v/>
      </c>
      <c r="BO403" s="464" t="str">
        <f t="shared" si="122"/>
        <v/>
      </c>
      <c r="BP403" s="504" t="str">
        <f t="shared" si="129"/>
        <v/>
      </c>
      <c r="BQ403" s="510" t="str">
        <f t="shared" si="130"/>
        <v/>
      </c>
      <c r="BR403" s="510" t="str">
        <f>IF(F403="","",IF(OR(分岐管理シート!AK403&lt;1,分岐管理シート!AK403&gt;13),"error",""))</f>
        <v/>
      </c>
      <c r="BS403" s="510" t="str">
        <f>IF(F403="","",IF(VLOOKUP(AJ403,―!$AD$2:$AE$14,2,FALSE)&lt;=VLOOKUP(AK403,―!$AD$2:$AE$14,2,FALSE),"","error"))</f>
        <v/>
      </c>
      <c r="BT403" s="516"/>
      <c r="BU403" s="516"/>
      <c r="BV403" s="516"/>
      <c r="BW403" s="510" t="str">
        <f t="shared" si="123"/>
        <v/>
      </c>
      <c r="BX403" s="510" t="str">
        <f t="shared" si="124"/>
        <v/>
      </c>
      <c r="BY403" s="510" t="str">
        <f t="shared" si="125"/>
        <v/>
      </c>
      <c r="BZ403" s="516" t="str">
        <f t="shared" si="126"/>
        <v/>
      </c>
      <c r="CA403" s="510" t="str">
        <f>分岐管理シート!BB403</f>
        <v/>
      </c>
      <c r="CB403" s="511" t="str">
        <f t="shared" si="131"/>
        <v/>
      </c>
      <c r="CC403" s="517" t="str">
        <f t="shared" si="133"/>
        <v/>
      </c>
    </row>
    <row r="404" spans="1:81">
      <c r="A404" s="7"/>
      <c r="B404" s="16"/>
      <c r="C404" s="47">
        <v>323</v>
      </c>
      <c r="D404" s="64"/>
      <c r="E404" s="64"/>
      <c r="F404" s="64"/>
      <c r="G404" s="93"/>
      <c r="H404" s="93"/>
      <c r="I404" s="115"/>
      <c r="J404" s="115"/>
      <c r="K404" s="115"/>
      <c r="L404" s="115"/>
      <c r="M404" s="147"/>
      <c r="N404" s="161">
        <f t="shared" si="108"/>
        <v>0</v>
      </c>
      <c r="O404" s="167">
        <f t="shared" si="109"/>
        <v>0</v>
      </c>
      <c r="P404" s="181"/>
      <c r="Q404" s="194"/>
      <c r="R404" s="194"/>
      <c r="S404" s="194"/>
      <c r="T404" s="194"/>
      <c r="U404" s="194"/>
      <c r="V404" s="194"/>
      <c r="W404" s="194"/>
      <c r="X404" s="194"/>
      <c r="Y404" s="194"/>
      <c r="Z404" s="194"/>
      <c r="AA404" s="194"/>
      <c r="AB404" s="194"/>
      <c r="AC404" s="194"/>
      <c r="AD404" s="194"/>
      <c r="AE404" s="194"/>
      <c r="AF404" s="147"/>
      <c r="AG404" s="115"/>
      <c r="AH404" s="115"/>
      <c r="AI404" s="93"/>
      <c r="AJ404" s="93"/>
      <c r="AK404" s="307"/>
      <c r="AL404" s="325"/>
      <c r="AM404" s="325"/>
      <c r="AN404" s="147"/>
      <c r="AO404" s="350"/>
      <c r="AP404" s="359"/>
      <c r="AQ404" s="379"/>
      <c r="AR404" s="405"/>
      <c r="AS404" s="405"/>
      <c r="AT404" s="430" t="str">
        <f t="shared" si="110"/>
        <v/>
      </c>
      <c r="AU404" s="437" t="str">
        <f t="shared" si="111"/>
        <v/>
      </c>
      <c r="AV404" s="443" t="str">
        <f t="shared" si="112"/>
        <v/>
      </c>
      <c r="AW404" s="450" t="str">
        <f t="shared" si="132"/>
        <v/>
      </c>
      <c r="AX404" s="450" t="str">
        <f t="shared" si="113"/>
        <v/>
      </c>
      <c r="AY404" s="457" t="str">
        <f t="shared" si="114"/>
        <v/>
      </c>
      <c r="AZ404" s="464" t="str">
        <f t="shared" si="115"/>
        <v/>
      </c>
      <c r="BA404" s="47" t="str">
        <f t="shared" si="116"/>
        <v/>
      </c>
      <c r="BB404" s="47" t="str">
        <f t="shared" si="117"/>
        <v/>
      </c>
      <c r="BC404" s="47" t="str">
        <f t="shared" si="118"/>
        <v/>
      </c>
      <c r="BD404" s="47" t="str">
        <f t="shared" si="127"/>
        <v/>
      </c>
      <c r="BE404" s="486"/>
      <c r="BF404" s="492"/>
      <c r="BG404" s="464" t="str">
        <f t="shared" si="119"/>
        <v/>
      </c>
      <c r="BH404" s="464" t="str">
        <f t="shared" si="128"/>
        <v/>
      </c>
      <c r="BI404" s="464" t="str">
        <f t="shared" si="120"/>
        <v/>
      </c>
      <c r="BJ404" s="492"/>
      <c r="BK404" s="492"/>
      <c r="BL404" s="492"/>
      <c r="BM404" s="492"/>
      <c r="BN404" s="464" t="str">
        <f t="shared" si="121"/>
        <v/>
      </c>
      <c r="BO404" s="464" t="str">
        <f t="shared" si="122"/>
        <v/>
      </c>
      <c r="BP404" s="504" t="str">
        <f t="shared" si="129"/>
        <v/>
      </c>
      <c r="BQ404" s="510" t="str">
        <f t="shared" si="130"/>
        <v/>
      </c>
      <c r="BR404" s="510" t="str">
        <f>IF(F404="","",IF(OR(分岐管理シート!AK404&lt;1,分岐管理シート!AK404&gt;13),"error",""))</f>
        <v/>
      </c>
      <c r="BS404" s="510" t="str">
        <f>IF(F404="","",IF(VLOOKUP(AJ404,―!$AD$2:$AE$14,2,FALSE)&lt;=VLOOKUP(AK404,―!$AD$2:$AE$14,2,FALSE),"","error"))</f>
        <v/>
      </c>
      <c r="BT404" s="516"/>
      <c r="BU404" s="516"/>
      <c r="BV404" s="516"/>
      <c r="BW404" s="510" t="str">
        <f t="shared" si="123"/>
        <v/>
      </c>
      <c r="BX404" s="510" t="str">
        <f t="shared" si="124"/>
        <v/>
      </c>
      <c r="BY404" s="510" t="str">
        <f t="shared" si="125"/>
        <v/>
      </c>
      <c r="BZ404" s="516" t="str">
        <f t="shared" si="126"/>
        <v/>
      </c>
      <c r="CA404" s="510" t="str">
        <f>分岐管理シート!BB404</f>
        <v/>
      </c>
      <c r="CB404" s="511" t="str">
        <f t="shared" si="131"/>
        <v/>
      </c>
      <c r="CC404" s="517" t="str">
        <f t="shared" si="133"/>
        <v/>
      </c>
    </row>
    <row r="405" spans="1:81">
      <c r="A405" s="7"/>
      <c r="B405" s="16"/>
      <c r="C405" s="46">
        <v>324</v>
      </c>
      <c r="D405" s="64"/>
      <c r="E405" s="64"/>
      <c r="F405" s="64"/>
      <c r="G405" s="93"/>
      <c r="H405" s="93"/>
      <c r="I405" s="115"/>
      <c r="J405" s="115"/>
      <c r="K405" s="115"/>
      <c r="L405" s="115"/>
      <c r="M405" s="147"/>
      <c r="N405" s="161">
        <f t="shared" si="108"/>
        <v>0</v>
      </c>
      <c r="O405" s="167">
        <f t="shared" si="109"/>
        <v>0</v>
      </c>
      <c r="P405" s="181"/>
      <c r="Q405" s="194"/>
      <c r="R405" s="194"/>
      <c r="S405" s="194"/>
      <c r="T405" s="194"/>
      <c r="U405" s="194"/>
      <c r="V405" s="194"/>
      <c r="W405" s="194"/>
      <c r="X405" s="194"/>
      <c r="Y405" s="194"/>
      <c r="Z405" s="194"/>
      <c r="AA405" s="194"/>
      <c r="AB405" s="194"/>
      <c r="AC405" s="194"/>
      <c r="AD405" s="194"/>
      <c r="AE405" s="194"/>
      <c r="AF405" s="147"/>
      <c r="AG405" s="115"/>
      <c r="AH405" s="115"/>
      <c r="AI405" s="93"/>
      <c r="AJ405" s="93"/>
      <c r="AK405" s="307"/>
      <c r="AL405" s="325"/>
      <c r="AM405" s="325"/>
      <c r="AN405" s="147"/>
      <c r="AO405" s="350"/>
      <c r="AP405" s="359"/>
      <c r="AQ405" s="379"/>
      <c r="AR405" s="405"/>
      <c r="AS405" s="405"/>
      <c r="AT405" s="430" t="str">
        <f t="shared" si="110"/>
        <v/>
      </c>
      <c r="AU405" s="437" t="str">
        <f t="shared" si="111"/>
        <v/>
      </c>
      <c r="AV405" s="443" t="str">
        <f t="shared" si="112"/>
        <v/>
      </c>
      <c r="AW405" s="450" t="str">
        <f t="shared" si="132"/>
        <v/>
      </c>
      <c r="AX405" s="450" t="str">
        <f t="shared" si="113"/>
        <v/>
      </c>
      <c r="AY405" s="457" t="str">
        <f t="shared" si="114"/>
        <v/>
      </c>
      <c r="AZ405" s="464" t="str">
        <f t="shared" si="115"/>
        <v/>
      </c>
      <c r="BA405" s="47" t="str">
        <f t="shared" si="116"/>
        <v/>
      </c>
      <c r="BB405" s="47" t="str">
        <f t="shared" si="117"/>
        <v/>
      </c>
      <c r="BC405" s="47" t="str">
        <f t="shared" si="118"/>
        <v/>
      </c>
      <c r="BD405" s="47" t="str">
        <f t="shared" si="127"/>
        <v/>
      </c>
      <c r="BE405" s="486"/>
      <c r="BF405" s="492"/>
      <c r="BG405" s="464" t="str">
        <f t="shared" si="119"/>
        <v/>
      </c>
      <c r="BH405" s="464" t="str">
        <f t="shared" si="128"/>
        <v/>
      </c>
      <c r="BI405" s="464" t="str">
        <f t="shared" si="120"/>
        <v/>
      </c>
      <c r="BJ405" s="492"/>
      <c r="BK405" s="492"/>
      <c r="BL405" s="492"/>
      <c r="BM405" s="492"/>
      <c r="BN405" s="464" t="str">
        <f t="shared" si="121"/>
        <v/>
      </c>
      <c r="BO405" s="464" t="str">
        <f t="shared" si="122"/>
        <v/>
      </c>
      <c r="BP405" s="504" t="str">
        <f t="shared" si="129"/>
        <v/>
      </c>
      <c r="BQ405" s="510" t="str">
        <f t="shared" si="130"/>
        <v/>
      </c>
      <c r="BR405" s="510" t="str">
        <f>IF(F405="","",IF(OR(分岐管理シート!AK405&lt;1,分岐管理シート!AK405&gt;13),"error",""))</f>
        <v/>
      </c>
      <c r="BS405" s="510" t="str">
        <f>IF(F405="","",IF(VLOOKUP(AJ405,―!$AD$2:$AE$14,2,FALSE)&lt;=VLOOKUP(AK405,―!$AD$2:$AE$14,2,FALSE),"","error"))</f>
        <v/>
      </c>
      <c r="BT405" s="516"/>
      <c r="BU405" s="516"/>
      <c r="BV405" s="516"/>
      <c r="BW405" s="510" t="str">
        <f t="shared" si="123"/>
        <v/>
      </c>
      <c r="BX405" s="510" t="str">
        <f t="shared" si="124"/>
        <v/>
      </c>
      <c r="BY405" s="510" t="str">
        <f t="shared" si="125"/>
        <v/>
      </c>
      <c r="BZ405" s="516" t="str">
        <f t="shared" si="126"/>
        <v/>
      </c>
      <c r="CA405" s="510" t="str">
        <f>分岐管理シート!BB405</f>
        <v/>
      </c>
      <c r="CB405" s="511" t="str">
        <f t="shared" si="131"/>
        <v/>
      </c>
      <c r="CC405" s="517" t="str">
        <f t="shared" si="133"/>
        <v/>
      </c>
    </row>
    <row r="406" spans="1:81">
      <c r="A406" s="7"/>
      <c r="B406" s="16"/>
      <c r="C406" s="47">
        <v>325</v>
      </c>
      <c r="D406" s="64"/>
      <c r="E406" s="64"/>
      <c r="F406" s="64"/>
      <c r="G406" s="93"/>
      <c r="H406" s="93"/>
      <c r="I406" s="115"/>
      <c r="J406" s="115"/>
      <c r="K406" s="115"/>
      <c r="L406" s="115"/>
      <c r="M406" s="147"/>
      <c r="N406" s="161">
        <f t="shared" si="108"/>
        <v>0</v>
      </c>
      <c r="O406" s="167">
        <f t="shared" si="109"/>
        <v>0</v>
      </c>
      <c r="P406" s="181"/>
      <c r="Q406" s="194"/>
      <c r="R406" s="194"/>
      <c r="S406" s="194"/>
      <c r="T406" s="194"/>
      <c r="U406" s="194"/>
      <c r="V406" s="194"/>
      <c r="W406" s="194"/>
      <c r="X406" s="194"/>
      <c r="Y406" s="194"/>
      <c r="Z406" s="194"/>
      <c r="AA406" s="194"/>
      <c r="AB406" s="194"/>
      <c r="AC406" s="194"/>
      <c r="AD406" s="194"/>
      <c r="AE406" s="194"/>
      <c r="AF406" s="147"/>
      <c r="AG406" s="115"/>
      <c r="AH406" s="115"/>
      <c r="AI406" s="93"/>
      <c r="AJ406" s="93"/>
      <c r="AK406" s="307"/>
      <c r="AL406" s="325"/>
      <c r="AM406" s="325"/>
      <c r="AN406" s="147"/>
      <c r="AO406" s="350"/>
      <c r="AP406" s="359"/>
      <c r="AQ406" s="379"/>
      <c r="AR406" s="405"/>
      <c r="AS406" s="405"/>
      <c r="AT406" s="430" t="str">
        <f t="shared" si="110"/>
        <v/>
      </c>
      <c r="AU406" s="437" t="str">
        <f t="shared" si="111"/>
        <v/>
      </c>
      <c r="AV406" s="443" t="str">
        <f t="shared" si="112"/>
        <v/>
      </c>
      <c r="AW406" s="450" t="str">
        <f t="shared" si="132"/>
        <v/>
      </c>
      <c r="AX406" s="450" t="str">
        <f t="shared" si="113"/>
        <v/>
      </c>
      <c r="AY406" s="457" t="str">
        <f t="shared" si="114"/>
        <v/>
      </c>
      <c r="AZ406" s="464" t="str">
        <f t="shared" si="115"/>
        <v/>
      </c>
      <c r="BA406" s="47" t="str">
        <f t="shared" si="116"/>
        <v/>
      </c>
      <c r="BB406" s="47" t="str">
        <f t="shared" si="117"/>
        <v/>
      </c>
      <c r="BC406" s="47" t="str">
        <f t="shared" si="118"/>
        <v/>
      </c>
      <c r="BD406" s="47" t="str">
        <f t="shared" si="127"/>
        <v/>
      </c>
      <c r="BE406" s="486"/>
      <c r="BF406" s="492"/>
      <c r="BG406" s="464" t="str">
        <f t="shared" si="119"/>
        <v/>
      </c>
      <c r="BH406" s="464" t="str">
        <f t="shared" si="128"/>
        <v/>
      </c>
      <c r="BI406" s="464" t="str">
        <f t="shared" si="120"/>
        <v/>
      </c>
      <c r="BJ406" s="492"/>
      <c r="BK406" s="492"/>
      <c r="BL406" s="492"/>
      <c r="BM406" s="492"/>
      <c r="BN406" s="464" t="str">
        <f t="shared" si="121"/>
        <v/>
      </c>
      <c r="BO406" s="464" t="str">
        <f t="shared" si="122"/>
        <v/>
      </c>
      <c r="BP406" s="504" t="str">
        <f t="shared" si="129"/>
        <v/>
      </c>
      <c r="BQ406" s="510" t="str">
        <f t="shared" si="130"/>
        <v/>
      </c>
      <c r="BR406" s="510" t="str">
        <f>IF(F406="","",IF(OR(分岐管理シート!AK406&lt;1,分岐管理シート!AK406&gt;13),"error",""))</f>
        <v/>
      </c>
      <c r="BS406" s="510" t="str">
        <f>IF(F406="","",IF(VLOOKUP(AJ406,―!$AD$2:$AE$14,2,FALSE)&lt;=VLOOKUP(AK406,―!$AD$2:$AE$14,2,FALSE),"","error"))</f>
        <v/>
      </c>
      <c r="BT406" s="516"/>
      <c r="BU406" s="516"/>
      <c r="BV406" s="516"/>
      <c r="BW406" s="510" t="str">
        <f t="shared" si="123"/>
        <v/>
      </c>
      <c r="BX406" s="510" t="str">
        <f t="shared" si="124"/>
        <v/>
      </c>
      <c r="BY406" s="510" t="str">
        <f t="shared" si="125"/>
        <v/>
      </c>
      <c r="BZ406" s="516" t="str">
        <f t="shared" si="126"/>
        <v/>
      </c>
      <c r="CA406" s="510" t="str">
        <f>分岐管理シート!BB406</f>
        <v/>
      </c>
      <c r="CB406" s="511" t="str">
        <f t="shared" si="131"/>
        <v/>
      </c>
      <c r="CC406" s="517" t="str">
        <f t="shared" si="133"/>
        <v/>
      </c>
    </row>
    <row r="407" spans="1:81">
      <c r="A407" s="7"/>
      <c r="B407" s="16"/>
      <c r="C407" s="47">
        <v>326</v>
      </c>
      <c r="D407" s="64"/>
      <c r="E407" s="64"/>
      <c r="F407" s="64"/>
      <c r="G407" s="93"/>
      <c r="H407" s="93"/>
      <c r="I407" s="115"/>
      <c r="J407" s="115"/>
      <c r="K407" s="115"/>
      <c r="L407" s="115"/>
      <c r="M407" s="147"/>
      <c r="N407" s="161">
        <f t="shared" ref="N407:N470" si="134">O407+AE407</f>
        <v>0</v>
      </c>
      <c r="O407" s="167">
        <f t="shared" ref="O407:O470" si="135">P407+Q407+R407+AB407+AC407+AD407</f>
        <v>0</v>
      </c>
      <c r="P407" s="181"/>
      <c r="Q407" s="194"/>
      <c r="R407" s="194"/>
      <c r="S407" s="194"/>
      <c r="T407" s="194"/>
      <c r="U407" s="194"/>
      <c r="V407" s="194"/>
      <c r="W407" s="194"/>
      <c r="X407" s="194"/>
      <c r="Y407" s="194"/>
      <c r="Z407" s="194"/>
      <c r="AA407" s="194"/>
      <c r="AB407" s="194"/>
      <c r="AC407" s="194"/>
      <c r="AD407" s="194"/>
      <c r="AE407" s="194"/>
      <c r="AF407" s="147"/>
      <c r="AG407" s="115"/>
      <c r="AH407" s="115"/>
      <c r="AI407" s="93"/>
      <c r="AJ407" s="93"/>
      <c r="AK407" s="307"/>
      <c r="AL407" s="325"/>
      <c r="AM407" s="325"/>
      <c r="AN407" s="147"/>
      <c r="AO407" s="350"/>
      <c r="AP407" s="359"/>
      <c r="AQ407" s="379"/>
      <c r="AR407" s="405"/>
      <c r="AS407" s="405"/>
      <c r="AT407" s="430" t="str">
        <f t="shared" ref="AT407:AT470" si="136">IF(F407="","",IF(D407="","error",""))</f>
        <v/>
      </c>
      <c r="AU407" s="437" t="str">
        <f t="shared" ref="AU407:AU470" si="137">IF(F407="","",IF(E407="","error",""))</f>
        <v/>
      </c>
      <c r="AV407" s="443" t="str">
        <f t="shared" ref="AV407:AV470" si="138">IF(F407="","",IF(G407="","error",""))</f>
        <v/>
      </c>
      <c r="AW407" s="450" t="str">
        <f t="shared" si="132"/>
        <v/>
      </c>
      <c r="AX407" s="450" t="str">
        <f t="shared" ref="AX407:AX470" si="139">IF(F407="","",IF(I407="","error",""))</f>
        <v/>
      </c>
      <c r="AY407" s="457" t="str">
        <f t="shared" ref="AY407:AY470" si="140">IF(F407="","",IF(J407="","error",""))</f>
        <v/>
      </c>
      <c r="AZ407" s="464" t="str">
        <f t="shared" ref="AZ407:AZ470" si="141">IF(F407="","",IF(K407="","error",""))</f>
        <v/>
      </c>
      <c r="BA407" s="47" t="str">
        <f t="shared" ref="BA407:BA470" si="142">IF(F407="","",IF(L407="","error",""))</f>
        <v/>
      </c>
      <c r="BB407" s="47" t="str">
        <f t="shared" ref="BB407:BB470" si="143">IF(L407="⑨推奨事業メニュー例よりも更に効果があると判断する地方単独事業",IF(M407="","error",""),"")</f>
        <v/>
      </c>
      <c r="BC407" s="47" t="str">
        <f t="shared" ref="BC407:BC470" si="144">IF(L407&lt;&gt;"⑨推奨事業メニュー例よりも更に効果があると判断する地方単独事業",IF(M407&lt;&gt;"","error",""),"")</f>
        <v/>
      </c>
      <c r="BD407" s="47" t="str">
        <f t="shared" si="127"/>
        <v/>
      </c>
      <c r="BE407" s="486"/>
      <c r="BF407" s="492"/>
      <c r="BG407" s="464" t="str">
        <f t="shared" ref="BG407:BG470" si="145">IF(F407="","",IF(O407&gt;0,"","error"))</f>
        <v/>
      </c>
      <c r="BH407" s="464" t="str">
        <f t="shared" si="128"/>
        <v/>
      </c>
      <c r="BI407" s="464" t="str">
        <f t="shared" ref="BI407:BI470" si="146">IF(F407="","",IF(N407&gt;0,"","error"))</f>
        <v/>
      </c>
      <c r="BJ407" s="492"/>
      <c r="BK407" s="492"/>
      <c r="BL407" s="492"/>
      <c r="BM407" s="492"/>
      <c r="BN407" s="464" t="str">
        <f t="shared" ref="BN407:BN470" si="147">IF(F407="","",IF(AF407="","error",""))</f>
        <v/>
      </c>
      <c r="BO407" s="464" t="str">
        <f t="shared" ref="BO407:BO470" si="148">IF(F407="","",IF(OR(AG407="",AH407="",AI407=""),"error",""))</f>
        <v/>
      </c>
      <c r="BP407" s="504" t="str">
        <f t="shared" si="129"/>
        <v/>
      </c>
      <c r="BQ407" s="510" t="str">
        <f t="shared" si="130"/>
        <v/>
      </c>
      <c r="BR407" s="510" t="str">
        <f>IF(F407="","",IF(OR(分岐管理シート!AK407&lt;1,分岐管理シート!AK407&gt;13),"error",""))</f>
        <v/>
      </c>
      <c r="BS407" s="510" t="str">
        <f>IF(F407="","",IF(VLOOKUP(AJ407,―!$AD$2:$AE$14,2,FALSE)&lt;=VLOOKUP(AK407,―!$AD$2:$AE$14,2,FALSE),"","error"))</f>
        <v/>
      </c>
      <c r="BT407" s="516"/>
      <c r="BU407" s="516"/>
      <c r="BV407" s="516"/>
      <c r="BW407" s="510" t="str">
        <f t="shared" ref="BW407:BW470" si="149">IF(F407="","",IF(AN407="","error",""))</f>
        <v/>
      </c>
      <c r="BX407" s="510" t="str">
        <f t="shared" ref="BX407:BX470" si="150">IF(F407="","",IF(OR(AL407="",AM407=""),"error",""))</f>
        <v/>
      </c>
      <c r="BY407" s="510" t="str">
        <f t="shared" ref="BY407:BY470" si="151">IF(F407="","",IF(AQ407&lt;&gt;"","","error"))</f>
        <v/>
      </c>
      <c r="BZ407" s="516" t="str">
        <f t="shared" ref="BZ407:BZ470" si="152">IF(AND(AI407&lt;&gt;"○",AK407="R6.4以降"),IF(AO407="","error",""),"")</f>
        <v/>
      </c>
      <c r="CA407" s="510" t="str">
        <f>分岐管理シート!BB407</f>
        <v/>
      </c>
      <c r="CB407" s="511" t="str">
        <f t="shared" si="131"/>
        <v/>
      </c>
      <c r="CC407" s="517" t="str">
        <f t="shared" si="133"/>
        <v/>
      </c>
    </row>
    <row r="408" spans="1:81">
      <c r="A408" s="7"/>
      <c r="B408" s="16"/>
      <c r="C408" s="46">
        <v>327</v>
      </c>
      <c r="D408" s="64"/>
      <c r="E408" s="64"/>
      <c r="F408" s="64"/>
      <c r="G408" s="93"/>
      <c r="H408" s="93"/>
      <c r="I408" s="115"/>
      <c r="J408" s="115"/>
      <c r="K408" s="115"/>
      <c r="L408" s="115"/>
      <c r="M408" s="147"/>
      <c r="N408" s="161">
        <f t="shared" si="134"/>
        <v>0</v>
      </c>
      <c r="O408" s="167">
        <f t="shared" si="135"/>
        <v>0</v>
      </c>
      <c r="P408" s="181"/>
      <c r="Q408" s="194"/>
      <c r="R408" s="194"/>
      <c r="S408" s="194"/>
      <c r="T408" s="194"/>
      <c r="U408" s="194"/>
      <c r="V408" s="194"/>
      <c r="W408" s="194"/>
      <c r="X408" s="194"/>
      <c r="Y408" s="194"/>
      <c r="Z408" s="194"/>
      <c r="AA408" s="194"/>
      <c r="AB408" s="194"/>
      <c r="AC408" s="194"/>
      <c r="AD408" s="194"/>
      <c r="AE408" s="194"/>
      <c r="AF408" s="147"/>
      <c r="AG408" s="115"/>
      <c r="AH408" s="115"/>
      <c r="AI408" s="93"/>
      <c r="AJ408" s="93"/>
      <c r="AK408" s="307"/>
      <c r="AL408" s="325"/>
      <c r="AM408" s="325"/>
      <c r="AN408" s="147"/>
      <c r="AO408" s="350"/>
      <c r="AP408" s="359"/>
      <c r="AQ408" s="379"/>
      <c r="AR408" s="405"/>
      <c r="AS408" s="405"/>
      <c r="AT408" s="430" t="str">
        <f t="shared" si="136"/>
        <v/>
      </c>
      <c r="AU408" s="437" t="str">
        <f t="shared" si="137"/>
        <v/>
      </c>
      <c r="AV408" s="443" t="str">
        <f t="shared" si="138"/>
        <v/>
      </c>
      <c r="AW408" s="450" t="str">
        <f t="shared" si="132"/>
        <v/>
      </c>
      <c r="AX408" s="450" t="str">
        <f t="shared" si="139"/>
        <v/>
      </c>
      <c r="AY408" s="457" t="str">
        <f t="shared" si="140"/>
        <v/>
      </c>
      <c r="AZ408" s="464" t="str">
        <f t="shared" si="141"/>
        <v/>
      </c>
      <c r="BA408" s="47" t="str">
        <f t="shared" si="142"/>
        <v/>
      </c>
      <c r="BB408" s="47" t="str">
        <f t="shared" si="143"/>
        <v/>
      </c>
      <c r="BC408" s="47" t="str">
        <f t="shared" si="144"/>
        <v/>
      </c>
      <c r="BD408" s="47" t="str">
        <f t="shared" si="127"/>
        <v/>
      </c>
      <c r="BE408" s="486"/>
      <c r="BF408" s="492"/>
      <c r="BG408" s="464" t="str">
        <f t="shared" si="145"/>
        <v/>
      </c>
      <c r="BH408" s="464" t="str">
        <f t="shared" si="128"/>
        <v/>
      </c>
      <c r="BI408" s="464" t="str">
        <f t="shared" si="146"/>
        <v/>
      </c>
      <c r="BJ408" s="492"/>
      <c r="BK408" s="492"/>
      <c r="BL408" s="492"/>
      <c r="BM408" s="492"/>
      <c r="BN408" s="464" t="str">
        <f t="shared" si="147"/>
        <v/>
      </c>
      <c r="BO408" s="464" t="str">
        <f t="shared" si="148"/>
        <v/>
      </c>
      <c r="BP408" s="504" t="str">
        <f t="shared" si="129"/>
        <v/>
      </c>
      <c r="BQ408" s="510" t="str">
        <f t="shared" si="130"/>
        <v/>
      </c>
      <c r="BR408" s="510" t="str">
        <f>IF(F408="","",IF(OR(分岐管理シート!AK408&lt;1,分岐管理シート!AK408&gt;13),"error",""))</f>
        <v/>
      </c>
      <c r="BS408" s="510" t="str">
        <f>IF(F408="","",IF(VLOOKUP(AJ408,―!$AD$2:$AE$14,2,FALSE)&lt;=VLOOKUP(AK408,―!$AD$2:$AE$14,2,FALSE),"","error"))</f>
        <v/>
      </c>
      <c r="BT408" s="516"/>
      <c r="BU408" s="516"/>
      <c r="BV408" s="516"/>
      <c r="BW408" s="510" t="str">
        <f t="shared" si="149"/>
        <v/>
      </c>
      <c r="BX408" s="510" t="str">
        <f t="shared" si="150"/>
        <v/>
      </c>
      <c r="BY408" s="510" t="str">
        <f t="shared" si="151"/>
        <v/>
      </c>
      <c r="BZ408" s="516" t="str">
        <f t="shared" si="152"/>
        <v/>
      </c>
      <c r="CA408" s="510" t="str">
        <f>分岐管理シート!BB408</f>
        <v/>
      </c>
      <c r="CB408" s="511" t="str">
        <f t="shared" si="131"/>
        <v/>
      </c>
      <c r="CC408" s="517" t="str">
        <f t="shared" si="133"/>
        <v/>
      </c>
    </row>
    <row r="409" spans="1:81">
      <c r="A409" s="7"/>
      <c r="B409" s="16"/>
      <c r="C409" s="47">
        <v>328</v>
      </c>
      <c r="D409" s="64"/>
      <c r="E409" s="64"/>
      <c r="F409" s="64"/>
      <c r="G409" s="93"/>
      <c r="H409" s="93"/>
      <c r="I409" s="115"/>
      <c r="J409" s="115"/>
      <c r="K409" s="115"/>
      <c r="L409" s="115"/>
      <c r="M409" s="147"/>
      <c r="N409" s="161">
        <f t="shared" si="134"/>
        <v>0</v>
      </c>
      <c r="O409" s="167">
        <f t="shared" si="135"/>
        <v>0</v>
      </c>
      <c r="P409" s="181"/>
      <c r="Q409" s="194"/>
      <c r="R409" s="194"/>
      <c r="S409" s="194"/>
      <c r="T409" s="194"/>
      <c r="U409" s="194"/>
      <c r="V409" s="194"/>
      <c r="W409" s="194"/>
      <c r="X409" s="194"/>
      <c r="Y409" s="194"/>
      <c r="Z409" s="194"/>
      <c r="AA409" s="194"/>
      <c r="AB409" s="194"/>
      <c r="AC409" s="194"/>
      <c r="AD409" s="194"/>
      <c r="AE409" s="194"/>
      <c r="AF409" s="147"/>
      <c r="AG409" s="115"/>
      <c r="AH409" s="115"/>
      <c r="AI409" s="93"/>
      <c r="AJ409" s="93"/>
      <c r="AK409" s="307"/>
      <c r="AL409" s="325"/>
      <c r="AM409" s="325"/>
      <c r="AN409" s="147"/>
      <c r="AO409" s="350"/>
      <c r="AP409" s="359"/>
      <c r="AQ409" s="379"/>
      <c r="AR409" s="405"/>
      <c r="AS409" s="405"/>
      <c r="AT409" s="430" t="str">
        <f t="shared" si="136"/>
        <v/>
      </c>
      <c r="AU409" s="437" t="str">
        <f t="shared" si="137"/>
        <v/>
      </c>
      <c r="AV409" s="443" t="str">
        <f t="shared" si="138"/>
        <v/>
      </c>
      <c r="AW409" s="450" t="str">
        <f t="shared" si="132"/>
        <v/>
      </c>
      <c r="AX409" s="450" t="str">
        <f t="shared" si="139"/>
        <v/>
      </c>
      <c r="AY409" s="457" t="str">
        <f t="shared" si="140"/>
        <v/>
      </c>
      <c r="AZ409" s="464" t="str">
        <f t="shared" si="141"/>
        <v/>
      </c>
      <c r="BA409" s="47" t="str">
        <f t="shared" si="142"/>
        <v/>
      </c>
      <c r="BB409" s="47" t="str">
        <f t="shared" si="143"/>
        <v/>
      </c>
      <c r="BC409" s="47" t="str">
        <f t="shared" si="144"/>
        <v/>
      </c>
      <c r="BD409" s="47" t="str">
        <f t="shared" si="127"/>
        <v/>
      </c>
      <c r="BE409" s="486"/>
      <c r="BF409" s="492"/>
      <c r="BG409" s="464" t="str">
        <f t="shared" si="145"/>
        <v/>
      </c>
      <c r="BH409" s="464" t="str">
        <f t="shared" si="128"/>
        <v/>
      </c>
      <c r="BI409" s="464" t="str">
        <f t="shared" si="146"/>
        <v/>
      </c>
      <c r="BJ409" s="492"/>
      <c r="BK409" s="492"/>
      <c r="BL409" s="492"/>
      <c r="BM409" s="492"/>
      <c r="BN409" s="464" t="str">
        <f t="shared" si="147"/>
        <v/>
      </c>
      <c r="BO409" s="464" t="str">
        <f t="shared" si="148"/>
        <v/>
      </c>
      <c r="BP409" s="504" t="str">
        <f t="shared" si="129"/>
        <v/>
      </c>
      <c r="BQ409" s="510" t="str">
        <f t="shared" si="130"/>
        <v/>
      </c>
      <c r="BR409" s="510" t="str">
        <f>IF(F409="","",IF(OR(分岐管理シート!AK409&lt;1,分岐管理シート!AK409&gt;13),"error",""))</f>
        <v/>
      </c>
      <c r="BS409" s="510" t="str">
        <f>IF(F409="","",IF(VLOOKUP(AJ409,―!$AD$2:$AE$14,2,FALSE)&lt;=VLOOKUP(AK409,―!$AD$2:$AE$14,2,FALSE),"","error"))</f>
        <v/>
      </c>
      <c r="BT409" s="516"/>
      <c r="BU409" s="516"/>
      <c r="BV409" s="516"/>
      <c r="BW409" s="510" t="str">
        <f t="shared" si="149"/>
        <v/>
      </c>
      <c r="BX409" s="510" t="str">
        <f t="shared" si="150"/>
        <v/>
      </c>
      <c r="BY409" s="510" t="str">
        <f t="shared" si="151"/>
        <v/>
      </c>
      <c r="BZ409" s="516" t="str">
        <f t="shared" si="152"/>
        <v/>
      </c>
      <c r="CA409" s="510" t="str">
        <f>分岐管理シート!BB409</f>
        <v/>
      </c>
      <c r="CB409" s="511" t="str">
        <f t="shared" si="131"/>
        <v/>
      </c>
      <c r="CC409" s="517" t="str">
        <f t="shared" si="133"/>
        <v/>
      </c>
    </row>
    <row r="410" spans="1:81">
      <c r="A410" s="7"/>
      <c r="B410" s="16"/>
      <c r="C410" s="47">
        <v>329</v>
      </c>
      <c r="D410" s="64"/>
      <c r="E410" s="64"/>
      <c r="F410" s="64"/>
      <c r="G410" s="93"/>
      <c r="H410" s="93"/>
      <c r="I410" s="115"/>
      <c r="J410" s="115"/>
      <c r="K410" s="115"/>
      <c r="L410" s="115"/>
      <c r="M410" s="147"/>
      <c r="N410" s="161">
        <f t="shared" si="134"/>
        <v>0</v>
      </c>
      <c r="O410" s="167">
        <f t="shared" si="135"/>
        <v>0</v>
      </c>
      <c r="P410" s="181"/>
      <c r="Q410" s="194"/>
      <c r="R410" s="194"/>
      <c r="S410" s="194"/>
      <c r="T410" s="194"/>
      <c r="U410" s="194"/>
      <c r="V410" s="194"/>
      <c r="W410" s="194"/>
      <c r="X410" s="194"/>
      <c r="Y410" s="194"/>
      <c r="Z410" s="194"/>
      <c r="AA410" s="194"/>
      <c r="AB410" s="194"/>
      <c r="AC410" s="194"/>
      <c r="AD410" s="194"/>
      <c r="AE410" s="194"/>
      <c r="AF410" s="147"/>
      <c r="AG410" s="115"/>
      <c r="AH410" s="115"/>
      <c r="AI410" s="93"/>
      <c r="AJ410" s="93"/>
      <c r="AK410" s="307"/>
      <c r="AL410" s="325"/>
      <c r="AM410" s="325"/>
      <c r="AN410" s="147"/>
      <c r="AO410" s="350"/>
      <c r="AP410" s="359"/>
      <c r="AQ410" s="379"/>
      <c r="AR410" s="405"/>
      <c r="AS410" s="405"/>
      <c r="AT410" s="430" t="str">
        <f t="shared" si="136"/>
        <v/>
      </c>
      <c r="AU410" s="437" t="str">
        <f t="shared" si="137"/>
        <v/>
      </c>
      <c r="AV410" s="443" t="str">
        <f t="shared" si="138"/>
        <v/>
      </c>
      <c r="AW410" s="450" t="str">
        <f t="shared" si="132"/>
        <v/>
      </c>
      <c r="AX410" s="450" t="str">
        <f t="shared" si="139"/>
        <v/>
      </c>
      <c r="AY410" s="457" t="str">
        <f t="shared" si="140"/>
        <v/>
      </c>
      <c r="AZ410" s="464" t="str">
        <f t="shared" si="141"/>
        <v/>
      </c>
      <c r="BA410" s="47" t="str">
        <f t="shared" si="142"/>
        <v/>
      </c>
      <c r="BB410" s="47" t="str">
        <f t="shared" si="143"/>
        <v/>
      </c>
      <c r="BC410" s="47" t="str">
        <f t="shared" si="144"/>
        <v/>
      </c>
      <c r="BD410" s="47" t="str">
        <f t="shared" si="127"/>
        <v/>
      </c>
      <c r="BE410" s="486"/>
      <c r="BF410" s="492"/>
      <c r="BG410" s="464" t="str">
        <f t="shared" si="145"/>
        <v/>
      </c>
      <c r="BH410" s="464" t="str">
        <f t="shared" si="128"/>
        <v/>
      </c>
      <c r="BI410" s="464" t="str">
        <f t="shared" si="146"/>
        <v/>
      </c>
      <c r="BJ410" s="492"/>
      <c r="BK410" s="492"/>
      <c r="BL410" s="492"/>
      <c r="BM410" s="492"/>
      <c r="BN410" s="464" t="str">
        <f t="shared" si="147"/>
        <v/>
      </c>
      <c r="BO410" s="464" t="str">
        <f t="shared" si="148"/>
        <v/>
      </c>
      <c r="BP410" s="504" t="str">
        <f t="shared" si="129"/>
        <v/>
      </c>
      <c r="BQ410" s="510" t="str">
        <f t="shared" si="130"/>
        <v/>
      </c>
      <c r="BR410" s="510" t="str">
        <f>IF(F410="","",IF(OR(分岐管理シート!AK410&lt;1,分岐管理シート!AK410&gt;13),"error",""))</f>
        <v/>
      </c>
      <c r="BS410" s="510" t="str">
        <f>IF(F410="","",IF(VLOOKUP(AJ410,―!$AD$2:$AE$14,2,FALSE)&lt;=VLOOKUP(AK410,―!$AD$2:$AE$14,2,FALSE),"","error"))</f>
        <v/>
      </c>
      <c r="BT410" s="516"/>
      <c r="BU410" s="516"/>
      <c r="BV410" s="516"/>
      <c r="BW410" s="510" t="str">
        <f t="shared" si="149"/>
        <v/>
      </c>
      <c r="BX410" s="510" t="str">
        <f t="shared" si="150"/>
        <v/>
      </c>
      <c r="BY410" s="510" t="str">
        <f t="shared" si="151"/>
        <v/>
      </c>
      <c r="BZ410" s="516" t="str">
        <f t="shared" si="152"/>
        <v/>
      </c>
      <c r="CA410" s="510" t="str">
        <f>分岐管理シート!BB410</f>
        <v/>
      </c>
      <c r="CB410" s="511" t="str">
        <f t="shared" si="131"/>
        <v/>
      </c>
      <c r="CC410" s="517" t="str">
        <f t="shared" si="133"/>
        <v/>
      </c>
    </row>
    <row r="411" spans="1:81">
      <c r="A411" s="7"/>
      <c r="B411" s="16"/>
      <c r="C411" s="46">
        <v>330</v>
      </c>
      <c r="D411" s="64"/>
      <c r="E411" s="64"/>
      <c r="F411" s="64"/>
      <c r="G411" s="93"/>
      <c r="H411" s="93"/>
      <c r="I411" s="115"/>
      <c r="J411" s="115"/>
      <c r="K411" s="115"/>
      <c r="L411" s="115"/>
      <c r="M411" s="147"/>
      <c r="N411" s="161">
        <f t="shared" si="134"/>
        <v>0</v>
      </c>
      <c r="O411" s="167">
        <f t="shared" si="135"/>
        <v>0</v>
      </c>
      <c r="P411" s="181"/>
      <c r="Q411" s="194"/>
      <c r="R411" s="194"/>
      <c r="S411" s="194"/>
      <c r="T411" s="194"/>
      <c r="U411" s="194"/>
      <c r="V411" s="194"/>
      <c r="W411" s="194"/>
      <c r="X411" s="194"/>
      <c r="Y411" s="194"/>
      <c r="Z411" s="194"/>
      <c r="AA411" s="194"/>
      <c r="AB411" s="194"/>
      <c r="AC411" s="194"/>
      <c r="AD411" s="194"/>
      <c r="AE411" s="194"/>
      <c r="AF411" s="147"/>
      <c r="AG411" s="115"/>
      <c r="AH411" s="115"/>
      <c r="AI411" s="93"/>
      <c r="AJ411" s="93"/>
      <c r="AK411" s="307"/>
      <c r="AL411" s="325"/>
      <c r="AM411" s="325"/>
      <c r="AN411" s="147"/>
      <c r="AO411" s="350"/>
      <c r="AP411" s="359"/>
      <c r="AQ411" s="379"/>
      <c r="AR411" s="405"/>
      <c r="AS411" s="405"/>
      <c r="AT411" s="430" t="str">
        <f t="shared" si="136"/>
        <v/>
      </c>
      <c r="AU411" s="437" t="str">
        <f t="shared" si="137"/>
        <v/>
      </c>
      <c r="AV411" s="443" t="str">
        <f t="shared" si="138"/>
        <v/>
      </c>
      <c r="AW411" s="450" t="str">
        <f t="shared" si="132"/>
        <v/>
      </c>
      <c r="AX411" s="450" t="str">
        <f t="shared" si="139"/>
        <v/>
      </c>
      <c r="AY411" s="457" t="str">
        <f t="shared" si="140"/>
        <v/>
      </c>
      <c r="AZ411" s="464" t="str">
        <f t="shared" si="141"/>
        <v/>
      </c>
      <c r="BA411" s="47" t="str">
        <f t="shared" si="142"/>
        <v/>
      </c>
      <c r="BB411" s="47" t="str">
        <f t="shared" si="143"/>
        <v/>
      </c>
      <c r="BC411" s="47" t="str">
        <f t="shared" si="144"/>
        <v/>
      </c>
      <c r="BD411" s="47" t="str">
        <f t="shared" ref="BD411:BD474" si="153">IF(F411="","",IF(P411&gt;0,"","error"))</f>
        <v/>
      </c>
      <c r="BE411" s="486"/>
      <c r="BF411" s="492"/>
      <c r="BG411" s="464" t="str">
        <f t="shared" si="145"/>
        <v/>
      </c>
      <c r="BH411" s="464" t="str">
        <f t="shared" ref="BH411:BH474" si="154">IF(F411="","",IF(O411=INT(O411),"","error"))</f>
        <v/>
      </c>
      <c r="BI411" s="464" t="str">
        <f t="shared" si="146"/>
        <v/>
      </c>
      <c r="BJ411" s="492"/>
      <c r="BK411" s="492"/>
      <c r="BL411" s="492"/>
      <c r="BM411" s="492"/>
      <c r="BN411" s="464" t="str">
        <f t="shared" si="147"/>
        <v/>
      </c>
      <c r="BO411" s="464" t="str">
        <f t="shared" si="148"/>
        <v/>
      </c>
      <c r="BP411" s="504" t="str">
        <f t="shared" ref="BP411:BP474" si="155">IF(F411="","",IF(AJ411&lt;&gt;"","","error"))</f>
        <v/>
      </c>
      <c r="BQ411" s="510" t="str">
        <f t="shared" ref="BQ411:BQ474" si="156">IF(F411="","",IF(AK411&lt;&gt;"","","error"))</f>
        <v/>
      </c>
      <c r="BR411" s="510" t="str">
        <f>IF(F411="","",IF(OR(分岐管理シート!AK411&lt;1,分岐管理シート!AK411&gt;13),"error",""))</f>
        <v/>
      </c>
      <c r="BS411" s="510" t="str">
        <f>IF(F411="","",IF(VLOOKUP(AJ411,―!$AD$2:$AE$14,2,FALSE)&lt;=VLOOKUP(AK411,―!$AD$2:$AE$14,2,FALSE),"","error"))</f>
        <v/>
      </c>
      <c r="BT411" s="516"/>
      <c r="BU411" s="516"/>
      <c r="BV411" s="516"/>
      <c r="BW411" s="510" t="str">
        <f t="shared" si="149"/>
        <v/>
      </c>
      <c r="BX411" s="510" t="str">
        <f t="shared" si="150"/>
        <v/>
      </c>
      <c r="BY411" s="510" t="str">
        <f t="shared" si="151"/>
        <v/>
      </c>
      <c r="BZ411" s="516" t="str">
        <f t="shared" si="152"/>
        <v/>
      </c>
      <c r="CA411" s="510" t="str">
        <f>分岐管理シート!BB411</f>
        <v/>
      </c>
      <c r="CB411" s="511" t="str">
        <f t="shared" ref="CB411:CB474" si="157">IF(AND(F411="",OR(D411&lt;&gt;"",E411&lt;&gt;"",G411&lt;&gt;"",H411&lt;&gt;"",I411&lt;&gt;"",J411&lt;&gt;"",K411&lt;&gt;"",L411&lt;&gt;"",M411&lt;&gt;"",P411&lt;&gt;"",AE411&lt;&gt;"",AF411&lt;&gt;"",AG411&lt;&gt;"",AH411&lt;&gt;"",AI411&lt;&gt;"",AJ411&lt;&gt;"",AK411&lt;&gt;"",AL411&lt;&gt;"",AM411&lt;&gt;"",AN411&lt;&gt;"",AO411&lt;&gt;"",AP411&lt;&gt;"",AQ411&lt;&gt;"")),"error","")</f>
        <v/>
      </c>
      <c r="CC411" s="517" t="str">
        <f t="shared" si="133"/>
        <v/>
      </c>
    </row>
    <row r="412" spans="1:81">
      <c r="A412" s="7"/>
      <c r="B412" s="16"/>
      <c r="C412" s="47">
        <v>331</v>
      </c>
      <c r="D412" s="64"/>
      <c r="E412" s="64"/>
      <c r="F412" s="64"/>
      <c r="G412" s="93"/>
      <c r="H412" s="93"/>
      <c r="I412" s="115"/>
      <c r="J412" s="115"/>
      <c r="K412" s="115"/>
      <c r="L412" s="115"/>
      <c r="M412" s="147"/>
      <c r="N412" s="161">
        <f t="shared" si="134"/>
        <v>0</v>
      </c>
      <c r="O412" s="167">
        <f t="shared" si="135"/>
        <v>0</v>
      </c>
      <c r="P412" s="181"/>
      <c r="Q412" s="194"/>
      <c r="R412" s="194"/>
      <c r="S412" s="194"/>
      <c r="T412" s="194"/>
      <c r="U412" s="194"/>
      <c r="V412" s="194"/>
      <c r="W412" s="194"/>
      <c r="X412" s="194"/>
      <c r="Y412" s="194"/>
      <c r="Z412" s="194"/>
      <c r="AA412" s="194"/>
      <c r="AB412" s="194"/>
      <c r="AC412" s="194"/>
      <c r="AD412" s="194"/>
      <c r="AE412" s="194"/>
      <c r="AF412" s="147"/>
      <c r="AG412" s="115"/>
      <c r="AH412" s="115"/>
      <c r="AI412" s="93"/>
      <c r="AJ412" s="93"/>
      <c r="AK412" s="307"/>
      <c r="AL412" s="325"/>
      <c r="AM412" s="325"/>
      <c r="AN412" s="147"/>
      <c r="AO412" s="350"/>
      <c r="AP412" s="359"/>
      <c r="AQ412" s="379"/>
      <c r="AR412" s="405"/>
      <c r="AS412" s="405"/>
      <c r="AT412" s="430" t="str">
        <f t="shared" si="136"/>
        <v/>
      </c>
      <c r="AU412" s="437" t="str">
        <f t="shared" si="137"/>
        <v/>
      </c>
      <c r="AV412" s="443" t="str">
        <f t="shared" si="138"/>
        <v/>
      </c>
      <c r="AW412" s="450" t="str">
        <f t="shared" si="132"/>
        <v/>
      </c>
      <c r="AX412" s="450" t="str">
        <f t="shared" si="139"/>
        <v/>
      </c>
      <c r="AY412" s="457" t="str">
        <f t="shared" si="140"/>
        <v/>
      </c>
      <c r="AZ412" s="464" t="str">
        <f t="shared" si="141"/>
        <v/>
      </c>
      <c r="BA412" s="47" t="str">
        <f t="shared" si="142"/>
        <v/>
      </c>
      <c r="BB412" s="47" t="str">
        <f t="shared" si="143"/>
        <v/>
      </c>
      <c r="BC412" s="47" t="str">
        <f t="shared" si="144"/>
        <v/>
      </c>
      <c r="BD412" s="47" t="str">
        <f t="shared" si="153"/>
        <v/>
      </c>
      <c r="BE412" s="486"/>
      <c r="BF412" s="492"/>
      <c r="BG412" s="464" t="str">
        <f t="shared" si="145"/>
        <v/>
      </c>
      <c r="BH412" s="464" t="str">
        <f t="shared" si="154"/>
        <v/>
      </c>
      <c r="BI412" s="464" t="str">
        <f t="shared" si="146"/>
        <v/>
      </c>
      <c r="BJ412" s="492"/>
      <c r="BK412" s="492"/>
      <c r="BL412" s="492"/>
      <c r="BM412" s="492"/>
      <c r="BN412" s="464" t="str">
        <f t="shared" si="147"/>
        <v/>
      </c>
      <c r="BO412" s="464" t="str">
        <f t="shared" si="148"/>
        <v/>
      </c>
      <c r="BP412" s="504" t="str">
        <f t="shared" si="155"/>
        <v/>
      </c>
      <c r="BQ412" s="510" t="str">
        <f t="shared" si="156"/>
        <v/>
      </c>
      <c r="BR412" s="510" t="str">
        <f>IF(F412="","",IF(OR(分岐管理シート!AK412&lt;1,分岐管理シート!AK412&gt;13),"error",""))</f>
        <v/>
      </c>
      <c r="BS412" s="510" t="str">
        <f>IF(F412="","",IF(VLOOKUP(AJ412,―!$AD$2:$AE$14,2,FALSE)&lt;=VLOOKUP(AK412,―!$AD$2:$AE$14,2,FALSE),"","error"))</f>
        <v/>
      </c>
      <c r="BT412" s="516"/>
      <c r="BU412" s="516"/>
      <c r="BV412" s="516"/>
      <c r="BW412" s="510" t="str">
        <f t="shared" si="149"/>
        <v/>
      </c>
      <c r="BX412" s="510" t="str">
        <f t="shared" si="150"/>
        <v/>
      </c>
      <c r="BY412" s="510" t="str">
        <f t="shared" si="151"/>
        <v/>
      </c>
      <c r="BZ412" s="516" t="str">
        <f t="shared" si="152"/>
        <v/>
      </c>
      <c r="CA412" s="510" t="str">
        <f>分岐管理シート!BB412</f>
        <v/>
      </c>
      <c r="CB412" s="511" t="str">
        <f t="shared" si="157"/>
        <v/>
      </c>
      <c r="CC412" s="517" t="str">
        <f t="shared" si="133"/>
        <v/>
      </c>
    </row>
    <row r="413" spans="1:81">
      <c r="A413" s="7"/>
      <c r="B413" s="16"/>
      <c r="C413" s="47">
        <v>332</v>
      </c>
      <c r="D413" s="64"/>
      <c r="E413" s="64"/>
      <c r="F413" s="64"/>
      <c r="G413" s="93"/>
      <c r="H413" s="93"/>
      <c r="I413" s="115"/>
      <c r="J413" s="115"/>
      <c r="K413" s="115"/>
      <c r="L413" s="115"/>
      <c r="M413" s="147"/>
      <c r="N413" s="161">
        <f t="shared" si="134"/>
        <v>0</v>
      </c>
      <c r="O413" s="167">
        <f t="shared" si="135"/>
        <v>0</v>
      </c>
      <c r="P413" s="181"/>
      <c r="Q413" s="194"/>
      <c r="R413" s="194"/>
      <c r="S413" s="194"/>
      <c r="T413" s="194"/>
      <c r="U413" s="194"/>
      <c r="V413" s="194"/>
      <c r="W413" s="194"/>
      <c r="X413" s="194"/>
      <c r="Y413" s="194"/>
      <c r="Z413" s="194"/>
      <c r="AA413" s="194"/>
      <c r="AB413" s="194"/>
      <c r="AC413" s="194"/>
      <c r="AD413" s="194"/>
      <c r="AE413" s="194"/>
      <c r="AF413" s="147"/>
      <c r="AG413" s="115"/>
      <c r="AH413" s="115"/>
      <c r="AI413" s="93"/>
      <c r="AJ413" s="93"/>
      <c r="AK413" s="307"/>
      <c r="AL413" s="325"/>
      <c r="AM413" s="325"/>
      <c r="AN413" s="147"/>
      <c r="AO413" s="350"/>
      <c r="AP413" s="359"/>
      <c r="AQ413" s="379"/>
      <c r="AR413" s="405"/>
      <c r="AS413" s="405"/>
      <c r="AT413" s="430" t="str">
        <f t="shared" si="136"/>
        <v/>
      </c>
      <c r="AU413" s="437" t="str">
        <f t="shared" si="137"/>
        <v/>
      </c>
      <c r="AV413" s="443" t="str">
        <f t="shared" si="138"/>
        <v/>
      </c>
      <c r="AW413" s="450" t="str">
        <f t="shared" si="132"/>
        <v/>
      </c>
      <c r="AX413" s="450" t="str">
        <f t="shared" si="139"/>
        <v/>
      </c>
      <c r="AY413" s="457" t="str">
        <f t="shared" si="140"/>
        <v/>
      </c>
      <c r="AZ413" s="464" t="str">
        <f t="shared" si="141"/>
        <v/>
      </c>
      <c r="BA413" s="47" t="str">
        <f t="shared" si="142"/>
        <v/>
      </c>
      <c r="BB413" s="47" t="str">
        <f t="shared" si="143"/>
        <v/>
      </c>
      <c r="BC413" s="47" t="str">
        <f t="shared" si="144"/>
        <v/>
      </c>
      <c r="BD413" s="47" t="str">
        <f t="shared" si="153"/>
        <v/>
      </c>
      <c r="BE413" s="486"/>
      <c r="BF413" s="492"/>
      <c r="BG413" s="464" t="str">
        <f t="shared" si="145"/>
        <v/>
      </c>
      <c r="BH413" s="464" t="str">
        <f t="shared" si="154"/>
        <v/>
      </c>
      <c r="BI413" s="464" t="str">
        <f t="shared" si="146"/>
        <v/>
      </c>
      <c r="BJ413" s="492"/>
      <c r="BK413" s="492"/>
      <c r="BL413" s="492"/>
      <c r="BM413" s="492"/>
      <c r="BN413" s="464" t="str">
        <f t="shared" si="147"/>
        <v/>
      </c>
      <c r="BO413" s="464" t="str">
        <f t="shared" si="148"/>
        <v/>
      </c>
      <c r="BP413" s="504" t="str">
        <f t="shared" si="155"/>
        <v/>
      </c>
      <c r="BQ413" s="510" t="str">
        <f t="shared" si="156"/>
        <v/>
      </c>
      <c r="BR413" s="510" t="str">
        <f>IF(F413="","",IF(OR(分岐管理シート!AK413&lt;1,分岐管理シート!AK413&gt;13),"error",""))</f>
        <v/>
      </c>
      <c r="BS413" s="510" t="str">
        <f>IF(F413="","",IF(VLOOKUP(AJ413,―!$AD$2:$AE$14,2,FALSE)&lt;=VLOOKUP(AK413,―!$AD$2:$AE$14,2,FALSE),"","error"))</f>
        <v/>
      </c>
      <c r="BT413" s="516"/>
      <c r="BU413" s="516"/>
      <c r="BV413" s="516"/>
      <c r="BW413" s="510" t="str">
        <f t="shared" si="149"/>
        <v/>
      </c>
      <c r="BX413" s="510" t="str">
        <f t="shared" si="150"/>
        <v/>
      </c>
      <c r="BY413" s="510" t="str">
        <f t="shared" si="151"/>
        <v/>
      </c>
      <c r="BZ413" s="516" t="str">
        <f t="shared" si="152"/>
        <v/>
      </c>
      <c r="CA413" s="510" t="str">
        <f>分岐管理シート!BB413</f>
        <v/>
      </c>
      <c r="CB413" s="511" t="str">
        <f t="shared" si="157"/>
        <v/>
      </c>
      <c r="CC413" s="517" t="str">
        <f t="shared" si="133"/>
        <v/>
      </c>
    </row>
    <row r="414" spans="1:81">
      <c r="A414" s="7"/>
      <c r="B414" s="16"/>
      <c r="C414" s="46">
        <v>333</v>
      </c>
      <c r="D414" s="64"/>
      <c r="E414" s="64"/>
      <c r="F414" s="64"/>
      <c r="G414" s="93"/>
      <c r="H414" s="93"/>
      <c r="I414" s="115"/>
      <c r="J414" s="115"/>
      <c r="K414" s="115"/>
      <c r="L414" s="115"/>
      <c r="M414" s="147"/>
      <c r="N414" s="161">
        <f t="shared" si="134"/>
        <v>0</v>
      </c>
      <c r="O414" s="167">
        <f t="shared" si="135"/>
        <v>0</v>
      </c>
      <c r="P414" s="181"/>
      <c r="Q414" s="194"/>
      <c r="R414" s="194"/>
      <c r="S414" s="194"/>
      <c r="T414" s="194"/>
      <c r="U414" s="194"/>
      <c r="V414" s="194"/>
      <c r="W414" s="194"/>
      <c r="X414" s="194"/>
      <c r="Y414" s="194"/>
      <c r="Z414" s="194"/>
      <c r="AA414" s="194"/>
      <c r="AB414" s="194"/>
      <c r="AC414" s="194"/>
      <c r="AD414" s="194"/>
      <c r="AE414" s="194"/>
      <c r="AF414" s="147"/>
      <c r="AG414" s="115"/>
      <c r="AH414" s="115"/>
      <c r="AI414" s="93"/>
      <c r="AJ414" s="93"/>
      <c r="AK414" s="307"/>
      <c r="AL414" s="325"/>
      <c r="AM414" s="325"/>
      <c r="AN414" s="147"/>
      <c r="AO414" s="350"/>
      <c r="AP414" s="359"/>
      <c r="AQ414" s="379"/>
      <c r="AR414" s="405"/>
      <c r="AS414" s="405"/>
      <c r="AT414" s="430" t="str">
        <f t="shared" si="136"/>
        <v/>
      </c>
      <c r="AU414" s="437" t="str">
        <f t="shared" si="137"/>
        <v/>
      </c>
      <c r="AV414" s="443" t="str">
        <f t="shared" si="138"/>
        <v/>
      </c>
      <c r="AW414" s="450" t="str">
        <f t="shared" si="132"/>
        <v/>
      </c>
      <c r="AX414" s="450" t="str">
        <f t="shared" si="139"/>
        <v/>
      </c>
      <c r="AY414" s="457" t="str">
        <f t="shared" si="140"/>
        <v/>
      </c>
      <c r="AZ414" s="464" t="str">
        <f t="shared" si="141"/>
        <v/>
      </c>
      <c r="BA414" s="47" t="str">
        <f t="shared" si="142"/>
        <v/>
      </c>
      <c r="BB414" s="47" t="str">
        <f t="shared" si="143"/>
        <v/>
      </c>
      <c r="BC414" s="47" t="str">
        <f t="shared" si="144"/>
        <v/>
      </c>
      <c r="BD414" s="47" t="str">
        <f t="shared" si="153"/>
        <v/>
      </c>
      <c r="BE414" s="486"/>
      <c r="BF414" s="492"/>
      <c r="BG414" s="464" t="str">
        <f t="shared" si="145"/>
        <v/>
      </c>
      <c r="BH414" s="464" t="str">
        <f t="shared" si="154"/>
        <v/>
      </c>
      <c r="BI414" s="464" t="str">
        <f t="shared" si="146"/>
        <v/>
      </c>
      <c r="BJ414" s="492"/>
      <c r="BK414" s="492"/>
      <c r="BL414" s="492"/>
      <c r="BM414" s="492"/>
      <c r="BN414" s="464" t="str">
        <f t="shared" si="147"/>
        <v/>
      </c>
      <c r="BO414" s="464" t="str">
        <f t="shared" si="148"/>
        <v/>
      </c>
      <c r="BP414" s="504" t="str">
        <f t="shared" si="155"/>
        <v/>
      </c>
      <c r="BQ414" s="510" t="str">
        <f t="shared" si="156"/>
        <v/>
      </c>
      <c r="BR414" s="510" t="str">
        <f>IF(F414="","",IF(OR(分岐管理シート!AK414&lt;1,分岐管理シート!AK414&gt;13),"error",""))</f>
        <v/>
      </c>
      <c r="BS414" s="510" t="str">
        <f>IF(F414="","",IF(VLOOKUP(AJ414,―!$AD$2:$AE$14,2,FALSE)&lt;=VLOOKUP(AK414,―!$AD$2:$AE$14,2,FALSE),"","error"))</f>
        <v/>
      </c>
      <c r="BT414" s="516"/>
      <c r="BU414" s="516"/>
      <c r="BV414" s="516"/>
      <c r="BW414" s="510" t="str">
        <f t="shared" si="149"/>
        <v/>
      </c>
      <c r="BX414" s="510" t="str">
        <f t="shared" si="150"/>
        <v/>
      </c>
      <c r="BY414" s="510" t="str">
        <f t="shared" si="151"/>
        <v/>
      </c>
      <c r="BZ414" s="516" t="str">
        <f t="shared" si="152"/>
        <v/>
      </c>
      <c r="CA414" s="510" t="str">
        <f>分岐管理シート!BB414</f>
        <v/>
      </c>
      <c r="CB414" s="511" t="str">
        <f t="shared" si="157"/>
        <v/>
      </c>
      <c r="CC414" s="517" t="str">
        <f t="shared" si="133"/>
        <v/>
      </c>
    </row>
    <row r="415" spans="1:81">
      <c r="A415" s="7"/>
      <c r="B415" s="16"/>
      <c r="C415" s="47">
        <v>334</v>
      </c>
      <c r="D415" s="64"/>
      <c r="E415" s="64"/>
      <c r="F415" s="64"/>
      <c r="G415" s="93"/>
      <c r="H415" s="93"/>
      <c r="I415" s="115"/>
      <c r="J415" s="115"/>
      <c r="K415" s="115"/>
      <c r="L415" s="115"/>
      <c r="M415" s="147"/>
      <c r="N415" s="161">
        <f t="shared" si="134"/>
        <v>0</v>
      </c>
      <c r="O415" s="167">
        <f t="shared" si="135"/>
        <v>0</v>
      </c>
      <c r="P415" s="181"/>
      <c r="Q415" s="194"/>
      <c r="R415" s="194"/>
      <c r="S415" s="194"/>
      <c r="T415" s="194"/>
      <c r="U415" s="194"/>
      <c r="V415" s="194"/>
      <c r="W415" s="194"/>
      <c r="X415" s="194"/>
      <c r="Y415" s="194"/>
      <c r="Z415" s="194"/>
      <c r="AA415" s="194"/>
      <c r="AB415" s="194"/>
      <c r="AC415" s="194"/>
      <c r="AD415" s="194"/>
      <c r="AE415" s="194"/>
      <c r="AF415" s="147"/>
      <c r="AG415" s="115"/>
      <c r="AH415" s="115"/>
      <c r="AI415" s="93"/>
      <c r="AJ415" s="93"/>
      <c r="AK415" s="307"/>
      <c r="AL415" s="325"/>
      <c r="AM415" s="325"/>
      <c r="AN415" s="147"/>
      <c r="AO415" s="350"/>
      <c r="AP415" s="359"/>
      <c r="AQ415" s="379"/>
      <c r="AR415" s="405"/>
      <c r="AS415" s="405"/>
      <c r="AT415" s="430" t="str">
        <f t="shared" si="136"/>
        <v/>
      </c>
      <c r="AU415" s="437" t="str">
        <f t="shared" si="137"/>
        <v/>
      </c>
      <c r="AV415" s="443" t="str">
        <f t="shared" si="138"/>
        <v/>
      </c>
      <c r="AW415" s="450" t="str">
        <f t="shared" si="132"/>
        <v/>
      </c>
      <c r="AX415" s="450" t="str">
        <f t="shared" si="139"/>
        <v/>
      </c>
      <c r="AY415" s="457" t="str">
        <f t="shared" si="140"/>
        <v/>
      </c>
      <c r="AZ415" s="464" t="str">
        <f t="shared" si="141"/>
        <v/>
      </c>
      <c r="BA415" s="47" t="str">
        <f t="shared" si="142"/>
        <v/>
      </c>
      <c r="BB415" s="47" t="str">
        <f t="shared" si="143"/>
        <v/>
      </c>
      <c r="BC415" s="47" t="str">
        <f t="shared" si="144"/>
        <v/>
      </c>
      <c r="BD415" s="47" t="str">
        <f t="shared" si="153"/>
        <v/>
      </c>
      <c r="BE415" s="486"/>
      <c r="BF415" s="492"/>
      <c r="BG415" s="464" t="str">
        <f t="shared" si="145"/>
        <v/>
      </c>
      <c r="BH415" s="464" t="str">
        <f t="shared" si="154"/>
        <v/>
      </c>
      <c r="BI415" s="464" t="str">
        <f t="shared" si="146"/>
        <v/>
      </c>
      <c r="BJ415" s="492"/>
      <c r="BK415" s="492"/>
      <c r="BL415" s="492"/>
      <c r="BM415" s="492"/>
      <c r="BN415" s="464" t="str">
        <f t="shared" si="147"/>
        <v/>
      </c>
      <c r="BO415" s="464" t="str">
        <f t="shared" si="148"/>
        <v/>
      </c>
      <c r="BP415" s="504" t="str">
        <f t="shared" si="155"/>
        <v/>
      </c>
      <c r="BQ415" s="510" t="str">
        <f t="shared" si="156"/>
        <v/>
      </c>
      <c r="BR415" s="510" t="str">
        <f>IF(F415="","",IF(OR(分岐管理シート!AK415&lt;1,分岐管理シート!AK415&gt;13),"error",""))</f>
        <v/>
      </c>
      <c r="BS415" s="510" t="str">
        <f>IF(F415="","",IF(VLOOKUP(AJ415,―!$AD$2:$AE$14,2,FALSE)&lt;=VLOOKUP(AK415,―!$AD$2:$AE$14,2,FALSE),"","error"))</f>
        <v/>
      </c>
      <c r="BT415" s="516"/>
      <c r="BU415" s="516"/>
      <c r="BV415" s="516"/>
      <c r="BW415" s="510" t="str">
        <f t="shared" si="149"/>
        <v/>
      </c>
      <c r="BX415" s="510" t="str">
        <f t="shared" si="150"/>
        <v/>
      </c>
      <c r="BY415" s="510" t="str">
        <f t="shared" si="151"/>
        <v/>
      </c>
      <c r="BZ415" s="516" t="str">
        <f t="shared" si="152"/>
        <v/>
      </c>
      <c r="CA415" s="510" t="str">
        <f>分岐管理シート!BB415</f>
        <v/>
      </c>
      <c r="CB415" s="511" t="str">
        <f t="shared" si="157"/>
        <v/>
      </c>
      <c r="CC415" s="517" t="str">
        <f t="shared" si="133"/>
        <v/>
      </c>
    </row>
    <row r="416" spans="1:81">
      <c r="A416" s="7"/>
      <c r="B416" s="16"/>
      <c r="C416" s="47">
        <v>335</v>
      </c>
      <c r="D416" s="64"/>
      <c r="E416" s="64"/>
      <c r="F416" s="64"/>
      <c r="G416" s="93"/>
      <c r="H416" s="93"/>
      <c r="I416" s="115"/>
      <c r="J416" s="115"/>
      <c r="K416" s="115"/>
      <c r="L416" s="115"/>
      <c r="M416" s="147"/>
      <c r="N416" s="161">
        <f t="shared" si="134"/>
        <v>0</v>
      </c>
      <c r="O416" s="167">
        <f t="shared" si="135"/>
        <v>0</v>
      </c>
      <c r="P416" s="181"/>
      <c r="Q416" s="194"/>
      <c r="R416" s="194"/>
      <c r="S416" s="194"/>
      <c r="T416" s="194"/>
      <c r="U416" s="194"/>
      <c r="V416" s="194"/>
      <c r="W416" s="194"/>
      <c r="X416" s="194"/>
      <c r="Y416" s="194"/>
      <c r="Z416" s="194"/>
      <c r="AA416" s="194"/>
      <c r="AB416" s="194"/>
      <c r="AC416" s="194"/>
      <c r="AD416" s="194"/>
      <c r="AE416" s="194"/>
      <c r="AF416" s="147"/>
      <c r="AG416" s="115"/>
      <c r="AH416" s="115"/>
      <c r="AI416" s="93"/>
      <c r="AJ416" s="93"/>
      <c r="AK416" s="307"/>
      <c r="AL416" s="325"/>
      <c r="AM416" s="325"/>
      <c r="AN416" s="147"/>
      <c r="AO416" s="350"/>
      <c r="AP416" s="359"/>
      <c r="AQ416" s="379"/>
      <c r="AR416" s="405"/>
      <c r="AS416" s="405"/>
      <c r="AT416" s="430" t="str">
        <f t="shared" si="136"/>
        <v/>
      </c>
      <c r="AU416" s="437" t="str">
        <f t="shared" si="137"/>
        <v/>
      </c>
      <c r="AV416" s="443" t="str">
        <f t="shared" si="138"/>
        <v/>
      </c>
      <c r="AW416" s="450" t="str">
        <f t="shared" si="132"/>
        <v/>
      </c>
      <c r="AX416" s="450" t="str">
        <f t="shared" si="139"/>
        <v/>
      </c>
      <c r="AY416" s="457" t="str">
        <f t="shared" si="140"/>
        <v/>
      </c>
      <c r="AZ416" s="464" t="str">
        <f t="shared" si="141"/>
        <v/>
      </c>
      <c r="BA416" s="47" t="str">
        <f t="shared" si="142"/>
        <v/>
      </c>
      <c r="BB416" s="47" t="str">
        <f t="shared" si="143"/>
        <v/>
      </c>
      <c r="BC416" s="47" t="str">
        <f t="shared" si="144"/>
        <v/>
      </c>
      <c r="BD416" s="47" t="str">
        <f t="shared" si="153"/>
        <v/>
      </c>
      <c r="BE416" s="486"/>
      <c r="BF416" s="492"/>
      <c r="BG416" s="464" t="str">
        <f t="shared" si="145"/>
        <v/>
      </c>
      <c r="BH416" s="464" t="str">
        <f t="shared" si="154"/>
        <v/>
      </c>
      <c r="BI416" s="464" t="str">
        <f t="shared" si="146"/>
        <v/>
      </c>
      <c r="BJ416" s="492"/>
      <c r="BK416" s="492"/>
      <c r="BL416" s="492"/>
      <c r="BM416" s="492"/>
      <c r="BN416" s="464" t="str">
        <f t="shared" si="147"/>
        <v/>
      </c>
      <c r="BO416" s="464" t="str">
        <f t="shared" si="148"/>
        <v/>
      </c>
      <c r="BP416" s="504" t="str">
        <f t="shared" si="155"/>
        <v/>
      </c>
      <c r="BQ416" s="510" t="str">
        <f t="shared" si="156"/>
        <v/>
      </c>
      <c r="BR416" s="510" t="str">
        <f>IF(F416="","",IF(OR(分岐管理シート!AK416&lt;1,分岐管理シート!AK416&gt;13),"error",""))</f>
        <v/>
      </c>
      <c r="BS416" s="510" t="str">
        <f>IF(F416="","",IF(VLOOKUP(AJ416,―!$AD$2:$AE$14,2,FALSE)&lt;=VLOOKUP(AK416,―!$AD$2:$AE$14,2,FALSE),"","error"))</f>
        <v/>
      </c>
      <c r="BT416" s="516"/>
      <c r="BU416" s="516"/>
      <c r="BV416" s="516"/>
      <c r="BW416" s="510" t="str">
        <f t="shared" si="149"/>
        <v/>
      </c>
      <c r="BX416" s="510" t="str">
        <f t="shared" si="150"/>
        <v/>
      </c>
      <c r="BY416" s="510" t="str">
        <f t="shared" si="151"/>
        <v/>
      </c>
      <c r="BZ416" s="516" t="str">
        <f t="shared" si="152"/>
        <v/>
      </c>
      <c r="CA416" s="510" t="str">
        <f>分岐管理シート!BB416</f>
        <v/>
      </c>
      <c r="CB416" s="511" t="str">
        <f t="shared" si="157"/>
        <v/>
      </c>
      <c r="CC416" s="517" t="str">
        <f t="shared" si="133"/>
        <v/>
      </c>
    </row>
    <row r="417" spans="1:81">
      <c r="A417" s="7"/>
      <c r="B417" s="16"/>
      <c r="C417" s="46">
        <v>336</v>
      </c>
      <c r="D417" s="64"/>
      <c r="E417" s="64"/>
      <c r="F417" s="64"/>
      <c r="G417" s="93"/>
      <c r="H417" s="93"/>
      <c r="I417" s="115"/>
      <c r="J417" s="115"/>
      <c r="K417" s="115"/>
      <c r="L417" s="115"/>
      <c r="M417" s="147"/>
      <c r="N417" s="161">
        <f t="shared" si="134"/>
        <v>0</v>
      </c>
      <c r="O417" s="167">
        <f t="shared" si="135"/>
        <v>0</v>
      </c>
      <c r="P417" s="181"/>
      <c r="Q417" s="194"/>
      <c r="R417" s="194"/>
      <c r="S417" s="194"/>
      <c r="T417" s="194"/>
      <c r="U417" s="194"/>
      <c r="V417" s="194"/>
      <c r="W417" s="194"/>
      <c r="X417" s="194"/>
      <c r="Y417" s="194"/>
      <c r="Z417" s="194"/>
      <c r="AA417" s="194"/>
      <c r="AB417" s="194"/>
      <c r="AC417" s="194"/>
      <c r="AD417" s="194"/>
      <c r="AE417" s="194"/>
      <c r="AF417" s="147"/>
      <c r="AG417" s="115"/>
      <c r="AH417" s="115"/>
      <c r="AI417" s="93"/>
      <c r="AJ417" s="93"/>
      <c r="AK417" s="307"/>
      <c r="AL417" s="325"/>
      <c r="AM417" s="325"/>
      <c r="AN417" s="147"/>
      <c r="AO417" s="350"/>
      <c r="AP417" s="359"/>
      <c r="AQ417" s="379"/>
      <c r="AR417" s="405"/>
      <c r="AS417" s="405"/>
      <c r="AT417" s="430" t="str">
        <f t="shared" si="136"/>
        <v/>
      </c>
      <c r="AU417" s="437" t="str">
        <f t="shared" si="137"/>
        <v/>
      </c>
      <c r="AV417" s="443" t="str">
        <f t="shared" si="138"/>
        <v/>
      </c>
      <c r="AW417" s="450" t="str">
        <f t="shared" si="132"/>
        <v/>
      </c>
      <c r="AX417" s="450" t="str">
        <f t="shared" si="139"/>
        <v/>
      </c>
      <c r="AY417" s="457" t="str">
        <f t="shared" si="140"/>
        <v/>
      </c>
      <c r="AZ417" s="464" t="str">
        <f t="shared" si="141"/>
        <v/>
      </c>
      <c r="BA417" s="47" t="str">
        <f t="shared" si="142"/>
        <v/>
      </c>
      <c r="BB417" s="47" t="str">
        <f t="shared" si="143"/>
        <v/>
      </c>
      <c r="BC417" s="47" t="str">
        <f t="shared" si="144"/>
        <v/>
      </c>
      <c r="BD417" s="47" t="str">
        <f t="shared" si="153"/>
        <v/>
      </c>
      <c r="BE417" s="486"/>
      <c r="BF417" s="492"/>
      <c r="BG417" s="464" t="str">
        <f t="shared" si="145"/>
        <v/>
      </c>
      <c r="BH417" s="464" t="str">
        <f t="shared" si="154"/>
        <v/>
      </c>
      <c r="BI417" s="464" t="str">
        <f t="shared" si="146"/>
        <v/>
      </c>
      <c r="BJ417" s="492"/>
      <c r="BK417" s="492"/>
      <c r="BL417" s="492"/>
      <c r="BM417" s="492"/>
      <c r="BN417" s="464" t="str">
        <f t="shared" si="147"/>
        <v/>
      </c>
      <c r="BO417" s="464" t="str">
        <f t="shared" si="148"/>
        <v/>
      </c>
      <c r="BP417" s="504" t="str">
        <f t="shared" si="155"/>
        <v/>
      </c>
      <c r="BQ417" s="510" t="str">
        <f t="shared" si="156"/>
        <v/>
      </c>
      <c r="BR417" s="510" t="str">
        <f>IF(F417="","",IF(OR(分岐管理シート!AK417&lt;1,分岐管理シート!AK417&gt;13),"error",""))</f>
        <v/>
      </c>
      <c r="BS417" s="510" t="str">
        <f>IF(F417="","",IF(VLOOKUP(AJ417,―!$AD$2:$AE$14,2,FALSE)&lt;=VLOOKUP(AK417,―!$AD$2:$AE$14,2,FALSE),"","error"))</f>
        <v/>
      </c>
      <c r="BT417" s="516"/>
      <c r="BU417" s="516"/>
      <c r="BV417" s="516"/>
      <c r="BW417" s="510" t="str">
        <f t="shared" si="149"/>
        <v/>
      </c>
      <c r="BX417" s="510" t="str">
        <f t="shared" si="150"/>
        <v/>
      </c>
      <c r="BY417" s="510" t="str">
        <f t="shared" si="151"/>
        <v/>
      </c>
      <c r="BZ417" s="516" t="str">
        <f t="shared" si="152"/>
        <v/>
      </c>
      <c r="CA417" s="510" t="str">
        <f>分岐管理シート!BB417</f>
        <v/>
      </c>
      <c r="CB417" s="511" t="str">
        <f t="shared" si="157"/>
        <v/>
      </c>
      <c r="CC417" s="517" t="str">
        <f t="shared" si="133"/>
        <v/>
      </c>
    </row>
    <row r="418" spans="1:81">
      <c r="A418" s="7"/>
      <c r="B418" s="16"/>
      <c r="C418" s="47">
        <v>337</v>
      </c>
      <c r="D418" s="64"/>
      <c r="E418" s="64"/>
      <c r="F418" s="64"/>
      <c r="G418" s="93"/>
      <c r="H418" s="93"/>
      <c r="I418" s="115"/>
      <c r="J418" s="115"/>
      <c r="K418" s="115"/>
      <c r="L418" s="115"/>
      <c r="M418" s="147"/>
      <c r="N418" s="161">
        <f t="shared" si="134"/>
        <v>0</v>
      </c>
      <c r="O418" s="167">
        <f t="shared" si="135"/>
        <v>0</v>
      </c>
      <c r="P418" s="181"/>
      <c r="Q418" s="194"/>
      <c r="R418" s="194"/>
      <c r="S418" s="194"/>
      <c r="T418" s="194"/>
      <c r="U418" s="194"/>
      <c r="V418" s="194"/>
      <c r="W418" s="194"/>
      <c r="X418" s="194"/>
      <c r="Y418" s="194"/>
      <c r="Z418" s="194"/>
      <c r="AA418" s="194"/>
      <c r="AB418" s="194"/>
      <c r="AC418" s="194"/>
      <c r="AD418" s="194"/>
      <c r="AE418" s="194"/>
      <c r="AF418" s="147"/>
      <c r="AG418" s="115"/>
      <c r="AH418" s="115"/>
      <c r="AI418" s="93"/>
      <c r="AJ418" s="93"/>
      <c r="AK418" s="307"/>
      <c r="AL418" s="325"/>
      <c r="AM418" s="325"/>
      <c r="AN418" s="147"/>
      <c r="AO418" s="350"/>
      <c r="AP418" s="359"/>
      <c r="AQ418" s="379"/>
      <c r="AR418" s="405"/>
      <c r="AS418" s="405"/>
      <c r="AT418" s="430" t="str">
        <f t="shared" si="136"/>
        <v/>
      </c>
      <c r="AU418" s="437" t="str">
        <f t="shared" si="137"/>
        <v/>
      </c>
      <c r="AV418" s="443" t="str">
        <f t="shared" si="138"/>
        <v/>
      </c>
      <c r="AW418" s="450" t="str">
        <f t="shared" si="132"/>
        <v/>
      </c>
      <c r="AX418" s="450" t="str">
        <f t="shared" si="139"/>
        <v/>
      </c>
      <c r="AY418" s="457" t="str">
        <f t="shared" si="140"/>
        <v/>
      </c>
      <c r="AZ418" s="464" t="str">
        <f t="shared" si="141"/>
        <v/>
      </c>
      <c r="BA418" s="47" t="str">
        <f t="shared" si="142"/>
        <v/>
      </c>
      <c r="BB418" s="47" t="str">
        <f t="shared" si="143"/>
        <v/>
      </c>
      <c r="BC418" s="47" t="str">
        <f t="shared" si="144"/>
        <v/>
      </c>
      <c r="BD418" s="47" t="str">
        <f t="shared" si="153"/>
        <v/>
      </c>
      <c r="BE418" s="486"/>
      <c r="BF418" s="492"/>
      <c r="BG418" s="464" t="str">
        <f t="shared" si="145"/>
        <v/>
      </c>
      <c r="BH418" s="464" t="str">
        <f t="shared" si="154"/>
        <v/>
      </c>
      <c r="BI418" s="464" t="str">
        <f t="shared" si="146"/>
        <v/>
      </c>
      <c r="BJ418" s="492"/>
      <c r="BK418" s="492"/>
      <c r="BL418" s="492"/>
      <c r="BM418" s="492"/>
      <c r="BN418" s="464" t="str">
        <f t="shared" si="147"/>
        <v/>
      </c>
      <c r="BO418" s="464" t="str">
        <f t="shared" si="148"/>
        <v/>
      </c>
      <c r="BP418" s="504" t="str">
        <f t="shared" si="155"/>
        <v/>
      </c>
      <c r="BQ418" s="510" t="str">
        <f t="shared" si="156"/>
        <v/>
      </c>
      <c r="BR418" s="510" t="str">
        <f>IF(F418="","",IF(OR(分岐管理シート!AK418&lt;1,分岐管理シート!AK418&gt;13),"error",""))</f>
        <v/>
      </c>
      <c r="BS418" s="510" t="str">
        <f>IF(F418="","",IF(VLOOKUP(AJ418,―!$AD$2:$AE$14,2,FALSE)&lt;=VLOOKUP(AK418,―!$AD$2:$AE$14,2,FALSE),"","error"))</f>
        <v/>
      </c>
      <c r="BT418" s="516"/>
      <c r="BU418" s="516"/>
      <c r="BV418" s="516"/>
      <c r="BW418" s="510" t="str">
        <f t="shared" si="149"/>
        <v/>
      </c>
      <c r="BX418" s="510" t="str">
        <f t="shared" si="150"/>
        <v/>
      </c>
      <c r="BY418" s="510" t="str">
        <f t="shared" si="151"/>
        <v/>
      </c>
      <c r="BZ418" s="516" t="str">
        <f t="shared" si="152"/>
        <v/>
      </c>
      <c r="CA418" s="510" t="str">
        <f>分岐管理シート!BB418</f>
        <v/>
      </c>
      <c r="CB418" s="511" t="str">
        <f t="shared" si="157"/>
        <v/>
      </c>
      <c r="CC418" s="517" t="str">
        <f t="shared" si="133"/>
        <v/>
      </c>
    </row>
    <row r="419" spans="1:81">
      <c r="A419" s="7"/>
      <c r="B419" s="16"/>
      <c r="C419" s="47">
        <v>338</v>
      </c>
      <c r="D419" s="64"/>
      <c r="E419" s="64"/>
      <c r="F419" s="64"/>
      <c r="G419" s="93"/>
      <c r="H419" s="93"/>
      <c r="I419" s="115"/>
      <c r="J419" s="115"/>
      <c r="K419" s="115"/>
      <c r="L419" s="115"/>
      <c r="M419" s="147"/>
      <c r="N419" s="161">
        <f t="shared" si="134"/>
        <v>0</v>
      </c>
      <c r="O419" s="167">
        <f t="shared" si="135"/>
        <v>0</v>
      </c>
      <c r="P419" s="181"/>
      <c r="Q419" s="194"/>
      <c r="R419" s="194"/>
      <c r="S419" s="194"/>
      <c r="T419" s="194"/>
      <c r="U419" s="194"/>
      <c r="V419" s="194"/>
      <c r="W419" s="194"/>
      <c r="X419" s="194"/>
      <c r="Y419" s="194"/>
      <c r="Z419" s="194"/>
      <c r="AA419" s="194"/>
      <c r="AB419" s="194"/>
      <c r="AC419" s="194"/>
      <c r="AD419" s="194"/>
      <c r="AE419" s="194"/>
      <c r="AF419" s="147"/>
      <c r="AG419" s="115"/>
      <c r="AH419" s="115"/>
      <c r="AI419" s="93"/>
      <c r="AJ419" s="93"/>
      <c r="AK419" s="307"/>
      <c r="AL419" s="325"/>
      <c r="AM419" s="325"/>
      <c r="AN419" s="147"/>
      <c r="AO419" s="350"/>
      <c r="AP419" s="359"/>
      <c r="AQ419" s="379"/>
      <c r="AR419" s="405"/>
      <c r="AS419" s="405"/>
      <c r="AT419" s="430" t="str">
        <f t="shared" si="136"/>
        <v/>
      </c>
      <c r="AU419" s="437" t="str">
        <f t="shared" si="137"/>
        <v/>
      </c>
      <c r="AV419" s="443" t="str">
        <f t="shared" si="138"/>
        <v/>
      </c>
      <c r="AW419" s="450" t="str">
        <f t="shared" si="132"/>
        <v/>
      </c>
      <c r="AX419" s="450" t="str">
        <f t="shared" si="139"/>
        <v/>
      </c>
      <c r="AY419" s="457" t="str">
        <f t="shared" si="140"/>
        <v/>
      </c>
      <c r="AZ419" s="464" t="str">
        <f t="shared" si="141"/>
        <v/>
      </c>
      <c r="BA419" s="47" t="str">
        <f t="shared" si="142"/>
        <v/>
      </c>
      <c r="BB419" s="47" t="str">
        <f t="shared" si="143"/>
        <v/>
      </c>
      <c r="BC419" s="47" t="str">
        <f t="shared" si="144"/>
        <v/>
      </c>
      <c r="BD419" s="47" t="str">
        <f t="shared" si="153"/>
        <v/>
      </c>
      <c r="BE419" s="486"/>
      <c r="BF419" s="492"/>
      <c r="BG419" s="464" t="str">
        <f t="shared" si="145"/>
        <v/>
      </c>
      <c r="BH419" s="464" t="str">
        <f t="shared" si="154"/>
        <v/>
      </c>
      <c r="BI419" s="464" t="str">
        <f t="shared" si="146"/>
        <v/>
      </c>
      <c r="BJ419" s="492"/>
      <c r="BK419" s="492"/>
      <c r="BL419" s="492"/>
      <c r="BM419" s="492"/>
      <c r="BN419" s="464" t="str">
        <f t="shared" si="147"/>
        <v/>
      </c>
      <c r="BO419" s="464" t="str">
        <f t="shared" si="148"/>
        <v/>
      </c>
      <c r="BP419" s="504" t="str">
        <f t="shared" si="155"/>
        <v/>
      </c>
      <c r="BQ419" s="510" t="str">
        <f t="shared" si="156"/>
        <v/>
      </c>
      <c r="BR419" s="510" t="str">
        <f>IF(F419="","",IF(OR(分岐管理シート!AK419&lt;1,分岐管理シート!AK419&gt;13),"error",""))</f>
        <v/>
      </c>
      <c r="BS419" s="510" t="str">
        <f>IF(F419="","",IF(VLOOKUP(AJ419,―!$AD$2:$AE$14,2,FALSE)&lt;=VLOOKUP(AK419,―!$AD$2:$AE$14,2,FALSE),"","error"))</f>
        <v/>
      </c>
      <c r="BT419" s="516"/>
      <c r="BU419" s="516"/>
      <c r="BV419" s="516"/>
      <c r="BW419" s="510" t="str">
        <f t="shared" si="149"/>
        <v/>
      </c>
      <c r="BX419" s="510" t="str">
        <f t="shared" si="150"/>
        <v/>
      </c>
      <c r="BY419" s="510" t="str">
        <f t="shared" si="151"/>
        <v/>
      </c>
      <c r="BZ419" s="516" t="str">
        <f t="shared" si="152"/>
        <v/>
      </c>
      <c r="CA419" s="510" t="str">
        <f>分岐管理シート!BB419</f>
        <v/>
      </c>
      <c r="CB419" s="511" t="str">
        <f t="shared" si="157"/>
        <v/>
      </c>
      <c r="CC419" s="517" t="str">
        <f t="shared" si="133"/>
        <v/>
      </c>
    </row>
    <row r="420" spans="1:81">
      <c r="A420" s="7"/>
      <c r="B420" s="16"/>
      <c r="C420" s="46">
        <v>339</v>
      </c>
      <c r="D420" s="64"/>
      <c r="E420" s="64"/>
      <c r="F420" s="64"/>
      <c r="G420" s="93"/>
      <c r="H420" s="93"/>
      <c r="I420" s="115"/>
      <c r="J420" s="115"/>
      <c r="K420" s="115"/>
      <c r="L420" s="115"/>
      <c r="M420" s="147"/>
      <c r="N420" s="161">
        <f t="shared" si="134"/>
        <v>0</v>
      </c>
      <c r="O420" s="167">
        <f t="shared" si="135"/>
        <v>0</v>
      </c>
      <c r="P420" s="181"/>
      <c r="Q420" s="194"/>
      <c r="R420" s="194"/>
      <c r="S420" s="194"/>
      <c r="T420" s="194"/>
      <c r="U420" s="194"/>
      <c r="V420" s="194"/>
      <c r="W420" s="194"/>
      <c r="X420" s="194"/>
      <c r="Y420" s="194"/>
      <c r="Z420" s="194"/>
      <c r="AA420" s="194"/>
      <c r="AB420" s="194"/>
      <c r="AC420" s="194"/>
      <c r="AD420" s="194"/>
      <c r="AE420" s="194"/>
      <c r="AF420" s="147"/>
      <c r="AG420" s="115"/>
      <c r="AH420" s="115"/>
      <c r="AI420" s="93"/>
      <c r="AJ420" s="93"/>
      <c r="AK420" s="307"/>
      <c r="AL420" s="325"/>
      <c r="AM420" s="325"/>
      <c r="AN420" s="147"/>
      <c r="AO420" s="350"/>
      <c r="AP420" s="359"/>
      <c r="AQ420" s="379"/>
      <c r="AR420" s="405"/>
      <c r="AS420" s="405"/>
      <c r="AT420" s="430" t="str">
        <f t="shared" si="136"/>
        <v/>
      </c>
      <c r="AU420" s="437" t="str">
        <f t="shared" si="137"/>
        <v/>
      </c>
      <c r="AV420" s="443" t="str">
        <f t="shared" si="138"/>
        <v/>
      </c>
      <c r="AW420" s="450" t="str">
        <f t="shared" si="132"/>
        <v/>
      </c>
      <c r="AX420" s="450" t="str">
        <f t="shared" si="139"/>
        <v/>
      </c>
      <c r="AY420" s="457" t="str">
        <f t="shared" si="140"/>
        <v/>
      </c>
      <c r="AZ420" s="464" t="str">
        <f t="shared" si="141"/>
        <v/>
      </c>
      <c r="BA420" s="47" t="str">
        <f t="shared" si="142"/>
        <v/>
      </c>
      <c r="BB420" s="47" t="str">
        <f t="shared" si="143"/>
        <v/>
      </c>
      <c r="BC420" s="47" t="str">
        <f t="shared" si="144"/>
        <v/>
      </c>
      <c r="BD420" s="47" t="str">
        <f t="shared" si="153"/>
        <v/>
      </c>
      <c r="BE420" s="486"/>
      <c r="BF420" s="492"/>
      <c r="BG420" s="464" t="str">
        <f t="shared" si="145"/>
        <v/>
      </c>
      <c r="BH420" s="464" t="str">
        <f t="shared" si="154"/>
        <v/>
      </c>
      <c r="BI420" s="464" t="str">
        <f t="shared" si="146"/>
        <v/>
      </c>
      <c r="BJ420" s="492"/>
      <c r="BK420" s="492"/>
      <c r="BL420" s="492"/>
      <c r="BM420" s="492"/>
      <c r="BN420" s="464" t="str">
        <f t="shared" si="147"/>
        <v/>
      </c>
      <c r="BO420" s="464" t="str">
        <f t="shared" si="148"/>
        <v/>
      </c>
      <c r="BP420" s="504" t="str">
        <f t="shared" si="155"/>
        <v/>
      </c>
      <c r="BQ420" s="510" t="str">
        <f t="shared" si="156"/>
        <v/>
      </c>
      <c r="BR420" s="510" t="str">
        <f>IF(F420="","",IF(OR(分岐管理シート!AK420&lt;1,分岐管理シート!AK420&gt;13),"error",""))</f>
        <v/>
      </c>
      <c r="BS420" s="510" t="str">
        <f>IF(F420="","",IF(VLOOKUP(AJ420,―!$AD$2:$AE$14,2,FALSE)&lt;=VLOOKUP(AK420,―!$AD$2:$AE$14,2,FALSE),"","error"))</f>
        <v/>
      </c>
      <c r="BT420" s="516"/>
      <c r="BU420" s="516"/>
      <c r="BV420" s="516"/>
      <c r="BW420" s="510" t="str">
        <f t="shared" si="149"/>
        <v/>
      </c>
      <c r="BX420" s="510" t="str">
        <f t="shared" si="150"/>
        <v/>
      </c>
      <c r="BY420" s="510" t="str">
        <f t="shared" si="151"/>
        <v/>
      </c>
      <c r="BZ420" s="516" t="str">
        <f t="shared" si="152"/>
        <v/>
      </c>
      <c r="CA420" s="510" t="str">
        <f>分岐管理シート!BB420</f>
        <v/>
      </c>
      <c r="CB420" s="511" t="str">
        <f t="shared" si="157"/>
        <v/>
      </c>
      <c r="CC420" s="517" t="str">
        <f t="shared" si="133"/>
        <v/>
      </c>
    </row>
    <row r="421" spans="1:81">
      <c r="A421" s="7"/>
      <c r="B421" s="16"/>
      <c r="C421" s="47">
        <v>340</v>
      </c>
      <c r="D421" s="64"/>
      <c r="E421" s="64"/>
      <c r="F421" s="64"/>
      <c r="G421" s="93"/>
      <c r="H421" s="93"/>
      <c r="I421" s="115"/>
      <c r="J421" s="115"/>
      <c r="K421" s="115"/>
      <c r="L421" s="115"/>
      <c r="M421" s="147"/>
      <c r="N421" s="161">
        <f t="shared" si="134"/>
        <v>0</v>
      </c>
      <c r="O421" s="167">
        <f t="shared" si="135"/>
        <v>0</v>
      </c>
      <c r="P421" s="181"/>
      <c r="Q421" s="194"/>
      <c r="R421" s="194"/>
      <c r="S421" s="194"/>
      <c r="T421" s="194"/>
      <c r="U421" s="194"/>
      <c r="V421" s="194"/>
      <c r="W421" s="194"/>
      <c r="X421" s="194"/>
      <c r="Y421" s="194"/>
      <c r="Z421" s="194"/>
      <c r="AA421" s="194"/>
      <c r="AB421" s="194"/>
      <c r="AC421" s="194"/>
      <c r="AD421" s="194"/>
      <c r="AE421" s="194"/>
      <c r="AF421" s="147"/>
      <c r="AG421" s="115"/>
      <c r="AH421" s="115"/>
      <c r="AI421" s="93"/>
      <c r="AJ421" s="93"/>
      <c r="AK421" s="307"/>
      <c r="AL421" s="325"/>
      <c r="AM421" s="325"/>
      <c r="AN421" s="147"/>
      <c r="AO421" s="350"/>
      <c r="AP421" s="359"/>
      <c r="AQ421" s="379"/>
      <c r="AR421" s="405"/>
      <c r="AS421" s="405"/>
      <c r="AT421" s="430" t="str">
        <f t="shared" si="136"/>
        <v/>
      </c>
      <c r="AU421" s="437" t="str">
        <f t="shared" si="137"/>
        <v/>
      </c>
      <c r="AV421" s="443" t="str">
        <f t="shared" si="138"/>
        <v/>
      </c>
      <c r="AW421" s="450" t="str">
        <f t="shared" si="132"/>
        <v/>
      </c>
      <c r="AX421" s="450" t="str">
        <f t="shared" si="139"/>
        <v/>
      </c>
      <c r="AY421" s="457" t="str">
        <f t="shared" si="140"/>
        <v/>
      </c>
      <c r="AZ421" s="464" t="str">
        <f t="shared" si="141"/>
        <v/>
      </c>
      <c r="BA421" s="47" t="str">
        <f t="shared" si="142"/>
        <v/>
      </c>
      <c r="BB421" s="47" t="str">
        <f t="shared" si="143"/>
        <v/>
      </c>
      <c r="BC421" s="47" t="str">
        <f t="shared" si="144"/>
        <v/>
      </c>
      <c r="BD421" s="47" t="str">
        <f t="shared" si="153"/>
        <v/>
      </c>
      <c r="BE421" s="486"/>
      <c r="BF421" s="492"/>
      <c r="BG421" s="464" t="str">
        <f t="shared" si="145"/>
        <v/>
      </c>
      <c r="BH421" s="464" t="str">
        <f t="shared" si="154"/>
        <v/>
      </c>
      <c r="BI421" s="464" t="str">
        <f t="shared" si="146"/>
        <v/>
      </c>
      <c r="BJ421" s="492"/>
      <c r="BK421" s="492"/>
      <c r="BL421" s="492"/>
      <c r="BM421" s="492"/>
      <c r="BN421" s="464" t="str">
        <f t="shared" si="147"/>
        <v/>
      </c>
      <c r="BO421" s="464" t="str">
        <f t="shared" si="148"/>
        <v/>
      </c>
      <c r="BP421" s="504" t="str">
        <f t="shared" si="155"/>
        <v/>
      </c>
      <c r="BQ421" s="510" t="str">
        <f t="shared" si="156"/>
        <v/>
      </c>
      <c r="BR421" s="510" t="str">
        <f>IF(F421="","",IF(OR(分岐管理シート!AK421&lt;1,分岐管理シート!AK421&gt;13),"error",""))</f>
        <v/>
      </c>
      <c r="BS421" s="510" t="str">
        <f>IF(F421="","",IF(VLOOKUP(AJ421,―!$AD$2:$AE$14,2,FALSE)&lt;=VLOOKUP(AK421,―!$AD$2:$AE$14,2,FALSE),"","error"))</f>
        <v/>
      </c>
      <c r="BT421" s="516"/>
      <c r="BU421" s="516"/>
      <c r="BV421" s="516"/>
      <c r="BW421" s="510" t="str">
        <f t="shared" si="149"/>
        <v/>
      </c>
      <c r="BX421" s="510" t="str">
        <f t="shared" si="150"/>
        <v/>
      </c>
      <c r="BY421" s="510" t="str">
        <f t="shared" si="151"/>
        <v/>
      </c>
      <c r="BZ421" s="516" t="str">
        <f t="shared" si="152"/>
        <v/>
      </c>
      <c r="CA421" s="510" t="str">
        <f>分岐管理シート!BB421</f>
        <v/>
      </c>
      <c r="CB421" s="511" t="str">
        <f t="shared" si="157"/>
        <v/>
      </c>
      <c r="CC421" s="517" t="str">
        <f t="shared" si="133"/>
        <v/>
      </c>
    </row>
    <row r="422" spans="1:81">
      <c r="A422" s="7"/>
      <c r="B422" s="16"/>
      <c r="C422" s="47">
        <v>341</v>
      </c>
      <c r="D422" s="64"/>
      <c r="E422" s="64"/>
      <c r="F422" s="64"/>
      <c r="G422" s="93"/>
      <c r="H422" s="93"/>
      <c r="I422" s="115"/>
      <c r="J422" s="115"/>
      <c r="K422" s="115"/>
      <c r="L422" s="115"/>
      <c r="M422" s="147"/>
      <c r="N422" s="161">
        <f t="shared" si="134"/>
        <v>0</v>
      </c>
      <c r="O422" s="167">
        <f t="shared" si="135"/>
        <v>0</v>
      </c>
      <c r="P422" s="181"/>
      <c r="Q422" s="194"/>
      <c r="R422" s="194"/>
      <c r="S422" s="194"/>
      <c r="T422" s="194"/>
      <c r="U422" s="194"/>
      <c r="V422" s="194"/>
      <c r="W422" s="194"/>
      <c r="X422" s="194"/>
      <c r="Y422" s="194"/>
      <c r="Z422" s="194"/>
      <c r="AA422" s="194"/>
      <c r="AB422" s="194"/>
      <c r="AC422" s="194"/>
      <c r="AD422" s="194"/>
      <c r="AE422" s="194"/>
      <c r="AF422" s="147"/>
      <c r="AG422" s="115"/>
      <c r="AH422" s="115"/>
      <c r="AI422" s="93"/>
      <c r="AJ422" s="93"/>
      <c r="AK422" s="307"/>
      <c r="AL422" s="325"/>
      <c r="AM422" s="325"/>
      <c r="AN422" s="147"/>
      <c r="AO422" s="350"/>
      <c r="AP422" s="359"/>
      <c r="AQ422" s="379"/>
      <c r="AR422" s="405"/>
      <c r="AS422" s="405"/>
      <c r="AT422" s="430" t="str">
        <f t="shared" si="136"/>
        <v/>
      </c>
      <c r="AU422" s="437" t="str">
        <f t="shared" si="137"/>
        <v/>
      </c>
      <c r="AV422" s="443" t="str">
        <f t="shared" si="138"/>
        <v/>
      </c>
      <c r="AW422" s="450" t="str">
        <f t="shared" si="132"/>
        <v/>
      </c>
      <c r="AX422" s="450" t="str">
        <f t="shared" si="139"/>
        <v/>
      </c>
      <c r="AY422" s="457" t="str">
        <f t="shared" si="140"/>
        <v/>
      </c>
      <c r="AZ422" s="464" t="str">
        <f t="shared" si="141"/>
        <v/>
      </c>
      <c r="BA422" s="47" t="str">
        <f t="shared" si="142"/>
        <v/>
      </c>
      <c r="BB422" s="47" t="str">
        <f t="shared" si="143"/>
        <v/>
      </c>
      <c r="BC422" s="47" t="str">
        <f t="shared" si="144"/>
        <v/>
      </c>
      <c r="BD422" s="47" t="str">
        <f t="shared" si="153"/>
        <v/>
      </c>
      <c r="BE422" s="486"/>
      <c r="BF422" s="492"/>
      <c r="BG422" s="464" t="str">
        <f t="shared" si="145"/>
        <v/>
      </c>
      <c r="BH422" s="464" t="str">
        <f t="shared" si="154"/>
        <v/>
      </c>
      <c r="BI422" s="464" t="str">
        <f t="shared" si="146"/>
        <v/>
      </c>
      <c r="BJ422" s="492"/>
      <c r="BK422" s="492"/>
      <c r="BL422" s="492"/>
      <c r="BM422" s="492"/>
      <c r="BN422" s="464" t="str">
        <f t="shared" si="147"/>
        <v/>
      </c>
      <c r="BO422" s="464" t="str">
        <f t="shared" si="148"/>
        <v/>
      </c>
      <c r="BP422" s="504" t="str">
        <f t="shared" si="155"/>
        <v/>
      </c>
      <c r="BQ422" s="510" t="str">
        <f t="shared" si="156"/>
        <v/>
      </c>
      <c r="BR422" s="510" t="str">
        <f>IF(F422="","",IF(OR(分岐管理シート!AK422&lt;1,分岐管理シート!AK422&gt;13),"error",""))</f>
        <v/>
      </c>
      <c r="BS422" s="510" t="str">
        <f>IF(F422="","",IF(VLOOKUP(AJ422,―!$AD$2:$AE$14,2,FALSE)&lt;=VLOOKUP(AK422,―!$AD$2:$AE$14,2,FALSE),"","error"))</f>
        <v/>
      </c>
      <c r="BT422" s="516"/>
      <c r="BU422" s="516"/>
      <c r="BV422" s="516"/>
      <c r="BW422" s="510" t="str">
        <f t="shared" si="149"/>
        <v/>
      </c>
      <c r="BX422" s="510" t="str">
        <f t="shared" si="150"/>
        <v/>
      </c>
      <c r="BY422" s="510" t="str">
        <f t="shared" si="151"/>
        <v/>
      </c>
      <c r="BZ422" s="516" t="str">
        <f t="shared" si="152"/>
        <v/>
      </c>
      <c r="CA422" s="510" t="str">
        <f>分岐管理シート!BB422</f>
        <v/>
      </c>
      <c r="CB422" s="511" t="str">
        <f t="shared" si="157"/>
        <v/>
      </c>
      <c r="CC422" s="517" t="str">
        <f t="shared" si="133"/>
        <v/>
      </c>
    </row>
    <row r="423" spans="1:81">
      <c r="A423" s="7"/>
      <c r="B423" s="16"/>
      <c r="C423" s="46">
        <v>342</v>
      </c>
      <c r="D423" s="64"/>
      <c r="E423" s="64"/>
      <c r="F423" s="64"/>
      <c r="G423" s="93"/>
      <c r="H423" s="93"/>
      <c r="I423" s="115"/>
      <c r="J423" s="115"/>
      <c r="K423" s="115"/>
      <c r="L423" s="115"/>
      <c r="M423" s="147"/>
      <c r="N423" s="161">
        <f t="shared" si="134"/>
        <v>0</v>
      </c>
      <c r="O423" s="167">
        <f t="shared" si="135"/>
        <v>0</v>
      </c>
      <c r="P423" s="181"/>
      <c r="Q423" s="194"/>
      <c r="R423" s="194"/>
      <c r="S423" s="194"/>
      <c r="T423" s="194"/>
      <c r="U423" s="194"/>
      <c r="V423" s="194"/>
      <c r="W423" s="194"/>
      <c r="X423" s="194"/>
      <c r="Y423" s="194"/>
      <c r="Z423" s="194"/>
      <c r="AA423" s="194"/>
      <c r="AB423" s="194"/>
      <c r="AC423" s="194"/>
      <c r="AD423" s="194"/>
      <c r="AE423" s="194"/>
      <c r="AF423" s="147"/>
      <c r="AG423" s="115"/>
      <c r="AH423" s="115"/>
      <c r="AI423" s="93"/>
      <c r="AJ423" s="93"/>
      <c r="AK423" s="307"/>
      <c r="AL423" s="325"/>
      <c r="AM423" s="325"/>
      <c r="AN423" s="147"/>
      <c r="AO423" s="350"/>
      <c r="AP423" s="359"/>
      <c r="AQ423" s="379"/>
      <c r="AR423" s="405"/>
      <c r="AS423" s="405"/>
      <c r="AT423" s="430" t="str">
        <f t="shared" si="136"/>
        <v/>
      </c>
      <c r="AU423" s="437" t="str">
        <f t="shared" si="137"/>
        <v/>
      </c>
      <c r="AV423" s="443" t="str">
        <f t="shared" si="138"/>
        <v/>
      </c>
      <c r="AW423" s="450" t="str">
        <f t="shared" si="132"/>
        <v/>
      </c>
      <c r="AX423" s="450" t="str">
        <f t="shared" si="139"/>
        <v/>
      </c>
      <c r="AY423" s="457" t="str">
        <f t="shared" si="140"/>
        <v/>
      </c>
      <c r="AZ423" s="464" t="str">
        <f t="shared" si="141"/>
        <v/>
      </c>
      <c r="BA423" s="47" t="str">
        <f t="shared" si="142"/>
        <v/>
      </c>
      <c r="BB423" s="47" t="str">
        <f t="shared" si="143"/>
        <v/>
      </c>
      <c r="BC423" s="47" t="str">
        <f t="shared" si="144"/>
        <v/>
      </c>
      <c r="BD423" s="47" t="str">
        <f t="shared" si="153"/>
        <v/>
      </c>
      <c r="BE423" s="486"/>
      <c r="BF423" s="492"/>
      <c r="BG423" s="464" t="str">
        <f t="shared" si="145"/>
        <v/>
      </c>
      <c r="BH423" s="464" t="str">
        <f t="shared" si="154"/>
        <v/>
      </c>
      <c r="BI423" s="464" t="str">
        <f t="shared" si="146"/>
        <v/>
      </c>
      <c r="BJ423" s="492"/>
      <c r="BK423" s="492"/>
      <c r="BL423" s="492"/>
      <c r="BM423" s="492"/>
      <c r="BN423" s="464" t="str">
        <f t="shared" si="147"/>
        <v/>
      </c>
      <c r="BO423" s="464" t="str">
        <f t="shared" si="148"/>
        <v/>
      </c>
      <c r="BP423" s="504" t="str">
        <f t="shared" si="155"/>
        <v/>
      </c>
      <c r="BQ423" s="510" t="str">
        <f t="shared" si="156"/>
        <v/>
      </c>
      <c r="BR423" s="510" t="str">
        <f>IF(F423="","",IF(OR(分岐管理シート!AK423&lt;1,分岐管理シート!AK423&gt;13),"error",""))</f>
        <v/>
      </c>
      <c r="BS423" s="510" t="str">
        <f>IF(F423="","",IF(VLOOKUP(AJ423,―!$AD$2:$AE$14,2,FALSE)&lt;=VLOOKUP(AK423,―!$AD$2:$AE$14,2,FALSE),"","error"))</f>
        <v/>
      </c>
      <c r="BT423" s="516"/>
      <c r="BU423" s="516"/>
      <c r="BV423" s="516"/>
      <c r="BW423" s="510" t="str">
        <f t="shared" si="149"/>
        <v/>
      </c>
      <c r="BX423" s="510" t="str">
        <f t="shared" si="150"/>
        <v/>
      </c>
      <c r="BY423" s="510" t="str">
        <f t="shared" si="151"/>
        <v/>
      </c>
      <c r="BZ423" s="516" t="str">
        <f t="shared" si="152"/>
        <v/>
      </c>
      <c r="CA423" s="510" t="str">
        <f>分岐管理シート!BB423</f>
        <v/>
      </c>
      <c r="CB423" s="511" t="str">
        <f t="shared" si="157"/>
        <v/>
      </c>
      <c r="CC423" s="517" t="str">
        <f t="shared" si="133"/>
        <v/>
      </c>
    </row>
    <row r="424" spans="1:81">
      <c r="A424" s="7"/>
      <c r="B424" s="16"/>
      <c r="C424" s="47">
        <v>343</v>
      </c>
      <c r="D424" s="64"/>
      <c r="E424" s="64"/>
      <c r="F424" s="64"/>
      <c r="G424" s="93"/>
      <c r="H424" s="93"/>
      <c r="I424" s="115"/>
      <c r="J424" s="115"/>
      <c r="K424" s="115"/>
      <c r="L424" s="115"/>
      <c r="M424" s="147"/>
      <c r="N424" s="161">
        <f t="shared" si="134"/>
        <v>0</v>
      </c>
      <c r="O424" s="167">
        <f t="shared" si="135"/>
        <v>0</v>
      </c>
      <c r="P424" s="181"/>
      <c r="Q424" s="194"/>
      <c r="R424" s="194"/>
      <c r="S424" s="194"/>
      <c r="T424" s="194"/>
      <c r="U424" s="194"/>
      <c r="V424" s="194"/>
      <c r="W424" s="194"/>
      <c r="X424" s="194"/>
      <c r="Y424" s="194"/>
      <c r="Z424" s="194"/>
      <c r="AA424" s="194"/>
      <c r="AB424" s="194"/>
      <c r="AC424" s="194"/>
      <c r="AD424" s="194"/>
      <c r="AE424" s="194"/>
      <c r="AF424" s="147"/>
      <c r="AG424" s="115"/>
      <c r="AH424" s="115"/>
      <c r="AI424" s="93"/>
      <c r="AJ424" s="93"/>
      <c r="AK424" s="307"/>
      <c r="AL424" s="325"/>
      <c r="AM424" s="325"/>
      <c r="AN424" s="147"/>
      <c r="AO424" s="350"/>
      <c r="AP424" s="359"/>
      <c r="AQ424" s="379"/>
      <c r="AR424" s="405"/>
      <c r="AS424" s="405"/>
      <c r="AT424" s="430" t="str">
        <f t="shared" si="136"/>
        <v/>
      </c>
      <c r="AU424" s="437" t="str">
        <f t="shared" si="137"/>
        <v/>
      </c>
      <c r="AV424" s="443" t="str">
        <f t="shared" si="138"/>
        <v/>
      </c>
      <c r="AW424" s="450" t="str">
        <f t="shared" si="132"/>
        <v/>
      </c>
      <c r="AX424" s="450" t="str">
        <f t="shared" si="139"/>
        <v/>
      </c>
      <c r="AY424" s="457" t="str">
        <f t="shared" si="140"/>
        <v/>
      </c>
      <c r="AZ424" s="464" t="str">
        <f t="shared" si="141"/>
        <v/>
      </c>
      <c r="BA424" s="47" t="str">
        <f t="shared" si="142"/>
        <v/>
      </c>
      <c r="BB424" s="47" t="str">
        <f t="shared" si="143"/>
        <v/>
      </c>
      <c r="BC424" s="47" t="str">
        <f t="shared" si="144"/>
        <v/>
      </c>
      <c r="BD424" s="47" t="str">
        <f t="shared" si="153"/>
        <v/>
      </c>
      <c r="BE424" s="486"/>
      <c r="BF424" s="492"/>
      <c r="BG424" s="464" t="str">
        <f t="shared" si="145"/>
        <v/>
      </c>
      <c r="BH424" s="464" t="str">
        <f t="shared" si="154"/>
        <v/>
      </c>
      <c r="BI424" s="464" t="str">
        <f t="shared" si="146"/>
        <v/>
      </c>
      <c r="BJ424" s="492"/>
      <c r="BK424" s="492"/>
      <c r="BL424" s="492"/>
      <c r="BM424" s="492"/>
      <c r="BN424" s="464" t="str">
        <f t="shared" si="147"/>
        <v/>
      </c>
      <c r="BO424" s="464" t="str">
        <f t="shared" si="148"/>
        <v/>
      </c>
      <c r="BP424" s="504" t="str">
        <f t="shared" si="155"/>
        <v/>
      </c>
      <c r="BQ424" s="510" t="str">
        <f t="shared" si="156"/>
        <v/>
      </c>
      <c r="BR424" s="510" t="str">
        <f>IF(F424="","",IF(OR(分岐管理シート!AK424&lt;1,分岐管理シート!AK424&gt;13),"error",""))</f>
        <v/>
      </c>
      <c r="BS424" s="510" t="str">
        <f>IF(F424="","",IF(VLOOKUP(AJ424,―!$AD$2:$AE$14,2,FALSE)&lt;=VLOOKUP(AK424,―!$AD$2:$AE$14,2,FALSE),"","error"))</f>
        <v/>
      </c>
      <c r="BT424" s="516"/>
      <c r="BU424" s="516"/>
      <c r="BV424" s="516"/>
      <c r="BW424" s="510" t="str">
        <f t="shared" si="149"/>
        <v/>
      </c>
      <c r="BX424" s="510" t="str">
        <f t="shared" si="150"/>
        <v/>
      </c>
      <c r="BY424" s="510" t="str">
        <f t="shared" si="151"/>
        <v/>
      </c>
      <c r="BZ424" s="516" t="str">
        <f t="shared" si="152"/>
        <v/>
      </c>
      <c r="CA424" s="510" t="str">
        <f>分岐管理シート!BB424</f>
        <v/>
      </c>
      <c r="CB424" s="511" t="str">
        <f t="shared" si="157"/>
        <v/>
      </c>
      <c r="CC424" s="517" t="str">
        <f t="shared" si="133"/>
        <v/>
      </c>
    </row>
    <row r="425" spans="1:81">
      <c r="A425" s="7"/>
      <c r="B425" s="16"/>
      <c r="C425" s="47">
        <v>344</v>
      </c>
      <c r="D425" s="64"/>
      <c r="E425" s="64"/>
      <c r="F425" s="64"/>
      <c r="G425" s="93"/>
      <c r="H425" s="93"/>
      <c r="I425" s="115"/>
      <c r="J425" s="115"/>
      <c r="K425" s="115"/>
      <c r="L425" s="115"/>
      <c r="M425" s="147"/>
      <c r="N425" s="161">
        <f t="shared" si="134"/>
        <v>0</v>
      </c>
      <c r="O425" s="167">
        <f t="shared" si="135"/>
        <v>0</v>
      </c>
      <c r="P425" s="181"/>
      <c r="Q425" s="194"/>
      <c r="R425" s="194"/>
      <c r="S425" s="194"/>
      <c r="T425" s="194"/>
      <c r="U425" s="194"/>
      <c r="V425" s="194"/>
      <c r="W425" s="194"/>
      <c r="X425" s="194"/>
      <c r="Y425" s="194"/>
      <c r="Z425" s="194"/>
      <c r="AA425" s="194"/>
      <c r="AB425" s="194"/>
      <c r="AC425" s="194"/>
      <c r="AD425" s="194"/>
      <c r="AE425" s="194"/>
      <c r="AF425" s="147"/>
      <c r="AG425" s="115"/>
      <c r="AH425" s="115"/>
      <c r="AI425" s="93"/>
      <c r="AJ425" s="93"/>
      <c r="AK425" s="307"/>
      <c r="AL425" s="325"/>
      <c r="AM425" s="325"/>
      <c r="AN425" s="147"/>
      <c r="AO425" s="350"/>
      <c r="AP425" s="359"/>
      <c r="AQ425" s="379"/>
      <c r="AR425" s="405"/>
      <c r="AS425" s="405"/>
      <c r="AT425" s="430" t="str">
        <f t="shared" si="136"/>
        <v/>
      </c>
      <c r="AU425" s="437" t="str">
        <f t="shared" si="137"/>
        <v/>
      </c>
      <c r="AV425" s="443" t="str">
        <f t="shared" si="138"/>
        <v/>
      </c>
      <c r="AW425" s="450" t="str">
        <f t="shared" si="132"/>
        <v/>
      </c>
      <c r="AX425" s="450" t="str">
        <f t="shared" si="139"/>
        <v/>
      </c>
      <c r="AY425" s="457" t="str">
        <f t="shared" si="140"/>
        <v/>
      </c>
      <c r="AZ425" s="464" t="str">
        <f t="shared" si="141"/>
        <v/>
      </c>
      <c r="BA425" s="47" t="str">
        <f t="shared" si="142"/>
        <v/>
      </c>
      <c r="BB425" s="47" t="str">
        <f t="shared" si="143"/>
        <v/>
      </c>
      <c r="BC425" s="47" t="str">
        <f t="shared" si="144"/>
        <v/>
      </c>
      <c r="BD425" s="47" t="str">
        <f t="shared" si="153"/>
        <v/>
      </c>
      <c r="BE425" s="486"/>
      <c r="BF425" s="492"/>
      <c r="BG425" s="464" t="str">
        <f t="shared" si="145"/>
        <v/>
      </c>
      <c r="BH425" s="464" t="str">
        <f t="shared" si="154"/>
        <v/>
      </c>
      <c r="BI425" s="464" t="str">
        <f t="shared" si="146"/>
        <v/>
      </c>
      <c r="BJ425" s="492"/>
      <c r="BK425" s="492"/>
      <c r="BL425" s="492"/>
      <c r="BM425" s="492"/>
      <c r="BN425" s="464" t="str">
        <f t="shared" si="147"/>
        <v/>
      </c>
      <c r="BO425" s="464" t="str">
        <f t="shared" si="148"/>
        <v/>
      </c>
      <c r="BP425" s="504" t="str">
        <f t="shared" si="155"/>
        <v/>
      </c>
      <c r="BQ425" s="510" t="str">
        <f t="shared" si="156"/>
        <v/>
      </c>
      <c r="BR425" s="510" t="str">
        <f>IF(F425="","",IF(OR(分岐管理シート!AK425&lt;1,分岐管理シート!AK425&gt;13),"error",""))</f>
        <v/>
      </c>
      <c r="BS425" s="510" t="str">
        <f>IF(F425="","",IF(VLOOKUP(AJ425,―!$AD$2:$AE$14,2,FALSE)&lt;=VLOOKUP(AK425,―!$AD$2:$AE$14,2,FALSE),"","error"))</f>
        <v/>
      </c>
      <c r="BT425" s="516"/>
      <c r="BU425" s="516"/>
      <c r="BV425" s="516"/>
      <c r="BW425" s="510" t="str">
        <f t="shared" si="149"/>
        <v/>
      </c>
      <c r="BX425" s="510" t="str">
        <f t="shared" si="150"/>
        <v/>
      </c>
      <c r="BY425" s="510" t="str">
        <f t="shared" si="151"/>
        <v/>
      </c>
      <c r="BZ425" s="516" t="str">
        <f t="shared" si="152"/>
        <v/>
      </c>
      <c r="CA425" s="510" t="str">
        <f>分岐管理シート!BB425</f>
        <v/>
      </c>
      <c r="CB425" s="511" t="str">
        <f t="shared" si="157"/>
        <v/>
      </c>
      <c r="CC425" s="517" t="str">
        <f t="shared" si="133"/>
        <v/>
      </c>
    </row>
    <row r="426" spans="1:81">
      <c r="A426" s="7"/>
      <c r="B426" s="16"/>
      <c r="C426" s="46">
        <v>345</v>
      </c>
      <c r="D426" s="64"/>
      <c r="E426" s="64"/>
      <c r="F426" s="64"/>
      <c r="G426" s="93"/>
      <c r="H426" s="93"/>
      <c r="I426" s="115"/>
      <c r="J426" s="115"/>
      <c r="K426" s="115"/>
      <c r="L426" s="115"/>
      <c r="M426" s="147"/>
      <c r="N426" s="161">
        <f t="shared" si="134"/>
        <v>0</v>
      </c>
      <c r="O426" s="167">
        <f t="shared" si="135"/>
        <v>0</v>
      </c>
      <c r="P426" s="181"/>
      <c r="Q426" s="194"/>
      <c r="R426" s="194"/>
      <c r="S426" s="194"/>
      <c r="T426" s="194"/>
      <c r="U426" s="194"/>
      <c r="V426" s="194"/>
      <c r="W426" s="194"/>
      <c r="X426" s="194"/>
      <c r="Y426" s="194"/>
      <c r="Z426" s="194"/>
      <c r="AA426" s="194"/>
      <c r="AB426" s="194"/>
      <c r="AC426" s="194"/>
      <c r="AD426" s="194"/>
      <c r="AE426" s="194"/>
      <c r="AF426" s="147"/>
      <c r="AG426" s="115"/>
      <c r="AH426" s="115"/>
      <c r="AI426" s="93"/>
      <c r="AJ426" s="93"/>
      <c r="AK426" s="307"/>
      <c r="AL426" s="325"/>
      <c r="AM426" s="325"/>
      <c r="AN426" s="147"/>
      <c r="AO426" s="350"/>
      <c r="AP426" s="359"/>
      <c r="AQ426" s="379"/>
      <c r="AR426" s="405"/>
      <c r="AS426" s="405"/>
      <c r="AT426" s="430" t="str">
        <f t="shared" si="136"/>
        <v/>
      </c>
      <c r="AU426" s="437" t="str">
        <f t="shared" si="137"/>
        <v/>
      </c>
      <c r="AV426" s="443" t="str">
        <f t="shared" si="138"/>
        <v/>
      </c>
      <c r="AW426" s="450" t="str">
        <f t="shared" si="132"/>
        <v/>
      </c>
      <c r="AX426" s="450" t="str">
        <f t="shared" si="139"/>
        <v/>
      </c>
      <c r="AY426" s="457" t="str">
        <f t="shared" si="140"/>
        <v/>
      </c>
      <c r="AZ426" s="464" t="str">
        <f t="shared" si="141"/>
        <v/>
      </c>
      <c r="BA426" s="47" t="str">
        <f t="shared" si="142"/>
        <v/>
      </c>
      <c r="BB426" s="47" t="str">
        <f t="shared" si="143"/>
        <v/>
      </c>
      <c r="BC426" s="47" t="str">
        <f t="shared" si="144"/>
        <v/>
      </c>
      <c r="BD426" s="47" t="str">
        <f t="shared" si="153"/>
        <v/>
      </c>
      <c r="BE426" s="486"/>
      <c r="BF426" s="492"/>
      <c r="BG426" s="464" t="str">
        <f t="shared" si="145"/>
        <v/>
      </c>
      <c r="BH426" s="464" t="str">
        <f t="shared" si="154"/>
        <v/>
      </c>
      <c r="BI426" s="464" t="str">
        <f t="shared" si="146"/>
        <v/>
      </c>
      <c r="BJ426" s="492"/>
      <c r="BK426" s="492"/>
      <c r="BL426" s="492"/>
      <c r="BM426" s="492"/>
      <c r="BN426" s="464" t="str">
        <f t="shared" si="147"/>
        <v/>
      </c>
      <c r="BO426" s="464" t="str">
        <f t="shared" si="148"/>
        <v/>
      </c>
      <c r="BP426" s="504" t="str">
        <f t="shared" si="155"/>
        <v/>
      </c>
      <c r="BQ426" s="510" t="str">
        <f t="shared" si="156"/>
        <v/>
      </c>
      <c r="BR426" s="510" t="str">
        <f>IF(F426="","",IF(OR(分岐管理シート!AK426&lt;1,分岐管理シート!AK426&gt;13),"error",""))</f>
        <v/>
      </c>
      <c r="BS426" s="510" t="str">
        <f>IF(F426="","",IF(VLOOKUP(AJ426,―!$AD$2:$AE$14,2,FALSE)&lt;=VLOOKUP(AK426,―!$AD$2:$AE$14,2,FALSE),"","error"))</f>
        <v/>
      </c>
      <c r="BT426" s="516"/>
      <c r="BU426" s="516"/>
      <c r="BV426" s="516"/>
      <c r="BW426" s="510" t="str">
        <f t="shared" si="149"/>
        <v/>
      </c>
      <c r="BX426" s="510" t="str">
        <f t="shared" si="150"/>
        <v/>
      </c>
      <c r="BY426" s="510" t="str">
        <f t="shared" si="151"/>
        <v/>
      </c>
      <c r="BZ426" s="516" t="str">
        <f t="shared" si="152"/>
        <v/>
      </c>
      <c r="CA426" s="510" t="str">
        <f>分岐管理シート!BB426</f>
        <v/>
      </c>
      <c r="CB426" s="511" t="str">
        <f t="shared" si="157"/>
        <v/>
      </c>
      <c r="CC426" s="517" t="str">
        <f t="shared" si="133"/>
        <v/>
      </c>
    </row>
    <row r="427" spans="1:81">
      <c r="A427" s="7"/>
      <c r="B427" s="16"/>
      <c r="C427" s="47">
        <v>346</v>
      </c>
      <c r="D427" s="64"/>
      <c r="E427" s="64"/>
      <c r="F427" s="64"/>
      <c r="G427" s="93"/>
      <c r="H427" s="93"/>
      <c r="I427" s="115"/>
      <c r="J427" s="115"/>
      <c r="K427" s="115"/>
      <c r="L427" s="115"/>
      <c r="M427" s="147"/>
      <c r="N427" s="161">
        <f t="shared" si="134"/>
        <v>0</v>
      </c>
      <c r="O427" s="167">
        <f t="shared" si="135"/>
        <v>0</v>
      </c>
      <c r="P427" s="181"/>
      <c r="Q427" s="194"/>
      <c r="R427" s="194"/>
      <c r="S427" s="194"/>
      <c r="T427" s="194"/>
      <c r="U427" s="194"/>
      <c r="V427" s="194"/>
      <c r="W427" s="194"/>
      <c r="X427" s="194"/>
      <c r="Y427" s="194"/>
      <c r="Z427" s="194"/>
      <c r="AA427" s="194"/>
      <c r="AB427" s="194"/>
      <c r="AC427" s="194"/>
      <c r="AD427" s="194"/>
      <c r="AE427" s="194"/>
      <c r="AF427" s="147"/>
      <c r="AG427" s="115"/>
      <c r="AH427" s="115"/>
      <c r="AI427" s="93"/>
      <c r="AJ427" s="93"/>
      <c r="AK427" s="307"/>
      <c r="AL427" s="325"/>
      <c r="AM427" s="325"/>
      <c r="AN427" s="147"/>
      <c r="AO427" s="350"/>
      <c r="AP427" s="359"/>
      <c r="AQ427" s="379"/>
      <c r="AR427" s="405"/>
      <c r="AS427" s="405"/>
      <c r="AT427" s="430" t="str">
        <f t="shared" si="136"/>
        <v/>
      </c>
      <c r="AU427" s="437" t="str">
        <f t="shared" si="137"/>
        <v/>
      </c>
      <c r="AV427" s="443" t="str">
        <f t="shared" si="138"/>
        <v/>
      </c>
      <c r="AW427" s="450" t="str">
        <f t="shared" si="132"/>
        <v/>
      </c>
      <c r="AX427" s="450" t="str">
        <f t="shared" si="139"/>
        <v/>
      </c>
      <c r="AY427" s="457" t="str">
        <f t="shared" si="140"/>
        <v/>
      </c>
      <c r="AZ427" s="464" t="str">
        <f t="shared" si="141"/>
        <v/>
      </c>
      <c r="BA427" s="47" t="str">
        <f t="shared" si="142"/>
        <v/>
      </c>
      <c r="BB427" s="47" t="str">
        <f t="shared" si="143"/>
        <v/>
      </c>
      <c r="BC427" s="47" t="str">
        <f t="shared" si="144"/>
        <v/>
      </c>
      <c r="BD427" s="47" t="str">
        <f t="shared" si="153"/>
        <v/>
      </c>
      <c r="BE427" s="486"/>
      <c r="BF427" s="492"/>
      <c r="BG427" s="464" t="str">
        <f t="shared" si="145"/>
        <v/>
      </c>
      <c r="BH427" s="464" t="str">
        <f t="shared" si="154"/>
        <v/>
      </c>
      <c r="BI427" s="464" t="str">
        <f t="shared" si="146"/>
        <v/>
      </c>
      <c r="BJ427" s="492"/>
      <c r="BK427" s="492"/>
      <c r="BL427" s="492"/>
      <c r="BM427" s="492"/>
      <c r="BN427" s="464" t="str">
        <f t="shared" si="147"/>
        <v/>
      </c>
      <c r="BO427" s="464" t="str">
        <f t="shared" si="148"/>
        <v/>
      </c>
      <c r="BP427" s="504" t="str">
        <f t="shared" si="155"/>
        <v/>
      </c>
      <c r="BQ427" s="510" t="str">
        <f t="shared" si="156"/>
        <v/>
      </c>
      <c r="BR427" s="510" t="str">
        <f>IF(F427="","",IF(OR(分岐管理シート!AK427&lt;1,分岐管理シート!AK427&gt;13),"error",""))</f>
        <v/>
      </c>
      <c r="BS427" s="510" t="str">
        <f>IF(F427="","",IF(VLOOKUP(AJ427,―!$AD$2:$AE$14,2,FALSE)&lt;=VLOOKUP(AK427,―!$AD$2:$AE$14,2,FALSE),"","error"))</f>
        <v/>
      </c>
      <c r="BT427" s="516"/>
      <c r="BU427" s="516"/>
      <c r="BV427" s="516"/>
      <c r="BW427" s="510" t="str">
        <f t="shared" si="149"/>
        <v/>
      </c>
      <c r="BX427" s="510" t="str">
        <f t="shared" si="150"/>
        <v/>
      </c>
      <c r="BY427" s="510" t="str">
        <f t="shared" si="151"/>
        <v/>
      </c>
      <c r="BZ427" s="516" t="str">
        <f t="shared" si="152"/>
        <v/>
      </c>
      <c r="CA427" s="510" t="str">
        <f>分岐管理シート!BB427</f>
        <v/>
      </c>
      <c r="CB427" s="511" t="str">
        <f t="shared" si="157"/>
        <v/>
      </c>
      <c r="CC427" s="517" t="str">
        <f t="shared" si="133"/>
        <v/>
      </c>
    </row>
    <row r="428" spans="1:81">
      <c r="A428" s="7"/>
      <c r="B428" s="16"/>
      <c r="C428" s="47">
        <v>347</v>
      </c>
      <c r="D428" s="64"/>
      <c r="E428" s="64"/>
      <c r="F428" s="64"/>
      <c r="G428" s="93"/>
      <c r="H428" s="93"/>
      <c r="I428" s="115"/>
      <c r="J428" s="115"/>
      <c r="K428" s="115"/>
      <c r="L428" s="115"/>
      <c r="M428" s="147"/>
      <c r="N428" s="161">
        <f t="shared" si="134"/>
        <v>0</v>
      </c>
      <c r="O428" s="167">
        <f t="shared" si="135"/>
        <v>0</v>
      </c>
      <c r="P428" s="181"/>
      <c r="Q428" s="194"/>
      <c r="R428" s="194"/>
      <c r="S428" s="194"/>
      <c r="T428" s="194"/>
      <c r="U428" s="194"/>
      <c r="V428" s="194"/>
      <c r="W428" s="194"/>
      <c r="X428" s="194"/>
      <c r="Y428" s="194"/>
      <c r="Z428" s="194"/>
      <c r="AA428" s="194"/>
      <c r="AB428" s="194"/>
      <c r="AC428" s="194"/>
      <c r="AD428" s="194"/>
      <c r="AE428" s="194"/>
      <c r="AF428" s="147"/>
      <c r="AG428" s="115"/>
      <c r="AH428" s="115"/>
      <c r="AI428" s="93"/>
      <c r="AJ428" s="93"/>
      <c r="AK428" s="307"/>
      <c r="AL428" s="325"/>
      <c r="AM428" s="325"/>
      <c r="AN428" s="147"/>
      <c r="AO428" s="350"/>
      <c r="AP428" s="359"/>
      <c r="AQ428" s="379"/>
      <c r="AR428" s="405"/>
      <c r="AS428" s="405"/>
      <c r="AT428" s="430" t="str">
        <f t="shared" si="136"/>
        <v/>
      </c>
      <c r="AU428" s="437" t="str">
        <f t="shared" si="137"/>
        <v/>
      </c>
      <c r="AV428" s="443" t="str">
        <f t="shared" si="138"/>
        <v/>
      </c>
      <c r="AW428" s="450" t="str">
        <f t="shared" si="132"/>
        <v/>
      </c>
      <c r="AX428" s="450" t="str">
        <f t="shared" si="139"/>
        <v/>
      </c>
      <c r="AY428" s="457" t="str">
        <f t="shared" si="140"/>
        <v/>
      </c>
      <c r="AZ428" s="464" t="str">
        <f t="shared" si="141"/>
        <v/>
      </c>
      <c r="BA428" s="47" t="str">
        <f t="shared" si="142"/>
        <v/>
      </c>
      <c r="BB428" s="47" t="str">
        <f t="shared" si="143"/>
        <v/>
      </c>
      <c r="BC428" s="47" t="str">
        <f t="shared" si="144"/>
        <v/>
      </c>
      <c r="BD428" s="47" t="str">
        <f t="shared" si="153"/>
        <v/>
      </c>
      <c r="BE428" s="486"/>
      <c r="BF428" s="492"/>
      <c r="BG428" s="464" t="str">
        <f t="shared" si="145"/>
        <v/>
      </c>
      <c r="BH428" s="464" t="str">
        <f t="shared" si="154"/>
        <v/>
      </c>
      <c r="BI428" s="464" t="str">
        <f t="shared" si="146"/>
        <v/>
      </c>
      <c r="BJ428" s="492"/>
      <c r="BK428" s="492"/>
      <c r="BL428" s="492"/>
      <c r="BM428" s="492"/>
      <c r="BN428" s="464" t="str">
        <f t="shared" si="147"/>
        <v/>
      </c>
      <c r="BO428" s="464" t="str">
        <f t="shared" si="148"/>
        <v/>
      </c>
      <c r="BP428" s="504" t="str">
        <f t="shared" si="155"/>
        <v/>
      </c>
      <c r="BQ428" s="510" t="str">
        <f t="shared" si="156"/>
        <v/>
      </c>
      <c r="BR428" s="510" t="str">
        <f>IF(F428="","",IF(OR(分岐管理シート!AK428&lt;1,分岐管理シート!AK428&gt;13),"error",""))</f>
        <v/>
      </c>
      <c r="BS428" s="510" t="str">
        <f>IF(F428="","",IF(VLOOKUP(AJ428,―!$AD$2:$AE$14,2,FALSE)&lt;=VLOOKUP(AK428,―!$AD$2:$AE$14,2,FALSE),"","error"))</f>
        <v/>
      </c>
      <c r="BT428" s="516"/>
      <c r="BU428" s="516"/>
      <c r="BV428" s="516"/>
      <c r="BW428" s="510" t="str">
        <f t="shared" si="149"/>
        <v/>
      </c>
      <c r="BX428" s="510" t="str">
        <f t="shared" si="150"/>
        <v/>
      </c>
      <c r="BY428" s="510" t="str">
        <f t="shared" si="151"/>
        <v/>
      </c>
      <c r="BZ428" s="516" t="str">
        <f t="shared" si="152"/>
        <v/>
      </c>
      <c r="CA428" s="510" t="str">
        <f>分岐管理シート!BB428</f>
        <v/>
      </c>
      <c r="CB428" s="511" t="str">
        <f t="shared" si="157"/>
        <v/>
      </c>
      <c r="CC428" s="517" t="str">
        <f t="shared" si="133"/>
        <v/>
      </c>
    </row>
    <row r="429" spans="1:81">
      <c r="A429" s="7"/>
      <c r="B429" s="16"/>
      <c r="C429" s="46">
        <v>348</v>
      </c>
      <c r="D429" s="64"/>
      <c r="E429" s="64"/>
      <c r="F429" s="64"/>
      <c r="G429" s="93"/>
      <c r="H429" s="93"/>
      <c r="I429" s="115"/>
      <c r="J429" s="115"/>
      <c r="K429" s="115"/>
      <c r="L429" s="115"/>
      <c r="M429" s="147"/>
      <c r="N429" s="161">
        <f t="shared" si="134"/>
        <v>0</v>
      </c>
      <c r="O429" s="167">
        <f t="shared" si="135"/>
        <v>0</v>
      </c>
      <c r="P429" s="181"/>
      <c r="Q429" s="194"/>
      <c r="R429" s="194"/>
      <c r="S429" s="194"/>
      <c r="T429" s="194"/>
      <c r="U429" s="194"/>
      <c r="V429" s="194"/>
      <c r="W429" s="194"/>
      <c r="X429" s="194"/>
      <c r="Y429" s="194"/>
      <c r="Z429" s="194"/>
      <c r="AA429" s="194"/>
      <c r="AB429" s="194"/>
      <c r="AC429" s="194"/>
      <c r="AD429" s="194"/>
      <c r="AE429" s="194"/>
      <c r="AF429" s="147"/>
      <c r="AG429" s="115"/>
      <c r="AH429" s="115"/>
      <c r="AI429" s="93"/>
      <c r="AJ429" s="93"/>
      <c r="AK429" s="307"/>
      <c r="AL429" s="325"/>
      <c r="AM429" s="325"/>
      <c r="AN429" s="147"/>
      <c r="AO429" s="350"/>
      <c r="AP429" s="359"/>
      <c r="AQ429" s="379"/>
      <c r="AR429" s="405"/>
      <c r="AS429" s="405"/>
      <c r="AT429" s="430" t="str">
        <f t="shared" si="136"/>
        <v/>
      </c>
      <c r="AU429" s="437" t="str">
        <f t="shared" si="137"/>
        <v/>
      </c>
      <c r="AV429" s="443" t="str">
        <f t="shared" si="138"/>
        <v/>
      </c>
      <c r="AW429" s="450" t="str">
        <f t="shared" si="132"/>
        <v/>
      </c>
      <c r="AX429" s="450" t="str">
        <f t="shared" si="139"/>
        <v/>
      </c>
      <c r="AY429" s="457" t="str">
        <f t="shared" si="140"/>
        <v/>
      </c>
      <c r="AZ429" s="464" t="str">
        <f t="shared" si="141"/>
        <v/>
      </c>
      <c r="BA429" s="47" t="str">
        <f t="shared" si="142"/>
        <v/>
      </c>
      <c r="BB429" s="47" t="str">
        <f t="shared" si="143"/>
        <v/>
      </c>
      <c r="BC429" s="47" t="str">
        <f t="shared" si="144"/>
        <v/>
      </c>
      <c r="BD429" s="47" t="str">
        <f t="shared" si="153"/>
        <v/>
      </c>
      <c r="BE429" s="486"/>
      <c r="BF429" s="492"/>
      <c r="BG429" s="464" t="str">
        <f t="shared" si="145"/>
        <v/>
      </c>
      <c r="BH429" s="464" t="str">
        <f t="shared" si="154"/>
        <v/>
      </c>
      <c r="BI429" s="464" t="str">
        <f t="shared" si="146"/>
        <v/>
      </c>
      <c r="BJ429" s="492"/>
      <c r="BK429" s="492"/>
      <c r="BL429" s="492"/>
      <c r="BM429" s="492"/>
      <c r="BN429" s="464" t="str">
        <f t="shared" si="147"/>
        <v/>
      </c>
      <c r="BO429" s="464" t="str">
        <f t="shared" si="148"/>
        <v/>
      </c>
      <c r="BP429" s="504" t="str">
        <f t="shared" si="155"/>
        <v/>
      </c>
      <c r="BQ429" s="510" t="str">
        <f t="shared" si="156"/>
        <v/>
      </c>
      <c r="BR429" s="510" t="str">
        <f>IF(F429="","",IF(OR(分岐管理シート!AK429&lt;1,分岐管理シート!AK429&gt;13),"error",""))</f>
        <v/>
      </c>
      <c r="BS429" s="510" t="str">
        <f>IF(F429="","",IF(VLOOKUP(AJ429,―!$AD$2:$AE$14,2,FALSE)&lt;=VLOOKUP(AK429,―!$AD$2:$AE$14,2,FALSE),"","error"))</f>
        <v/>
      </c>
      <c r="BT429" s="516"/>
      <c r="BU429" s="516"/>
      <c r="BV429" s="516"/>
      <c r="BW429" s="510" t="str">
        <f t="shared" si="149"/>
        <v/>
      </c>
      <c r="BX429" s="510" t="str">
        <f t="shared" si="150"/>
        <v/>
      </c>
      <c r="BY429" s="510" t="str">
        <f t="shared" si="151"/>
        <v/>
      </c>
      <c r="BZ429" s="516" t="str">
        <f t="shared" si="152"/>
        <v/>
      </c>
      <c r="CA429" s="510" t="str">
        <f>分岐管理シート!BB429</f>
        <v/>
      </c>
      <c r="CB429" s="511" t="str">
        <f t="shared" si="157"/>
        <v/>
      </c>
      <c r="CC429" s="517" t="str">
        <f t="shared" si="133"/>
        <v/>
      </c>
    </row>
    <row r="430" spans="1:81">
      <c r="A430" s="7"/>
      <c r="B430" s="16"/>
      <c r="C430" s="47">
        <v>349</v>
      </c>
      <c r="D430" s="64"/>
      <c r="E430" s="64"/>
      <c r="F430" s="64"/>
      <c r="G430" s="93"/>
      <c r="H430" s="93"/>
      <c r="I430" s="115"/>
      <c r="J430" s="115"/>
      <c r="K430" s="115"/>
      <c r="L430" s="115"/>
      <c r="M430" s="147"/>
      <c r="N430" s="161">
        <f t="shared" si="134"/>
        <v>0</v>
      </c>
      <c r="O430" s="167">
        <f t="shared" si="135"/>
        <v>0</v>
      </c>
      <c r="P430" s="181"/>
      <c r="Q430" s="194"/>
      <c r="R430" s="194"/>
      <c r="S430" s="194"/>
      <c r="T430" s="194"/>
      <c r="U430" s="194"/>
      <c r="V430" s="194"/>
      <c r="W430" s="194"/>
      <c r="X430" s="194"/>
      <c r="Y430" s="194"/>
      <c r="Z430" s="194"/>
      <c r="AA430" s="194"/>
      <c r="AB430" s="194"/>
      <c r="AC430" s="194"/>
      <c r="AD430" s="194"/>
      <c r="AE430" s="194"/>
      <c r="AF430" s="147"/>
      <c r="AG430" s="115"/>
      <c r="AH430" s="115"/>
      <c r="AI430" s="93"/>
      <c r="AJ430" s="93"/>
      <c r="AK430" s="307"/>
      <c r="AL430" s="325"/>
      <c r="AM430" s="325"/>
      <c r="AN430" s="147"/>
      <c r="AO430" s="350"/>
      <c r="AP430" s="359"/>
      <c r="AQ430" s="379"/>
      <c r="AR430" s="405"/>
      <c r="AS430" s="405"/>
      <c r="AT430" s="430" t="str">
        <f t="shared" si="136"/>
        <v/>
      </c>
      <c r="AU430" s="437" t="str">
        <f t="shared" si="137"/>
        <v/>
      </c>
      <c r="AV430" s="443" t="str">
        <f t="shared" si="138"/>
        <v/>
      </c>
      <c r="AW430" s="450" t="str">
        <f t="shared" si="132"/>
        <v/>
      </c>
      <c r="AX430" s="450" t="str">
        <f t="shared" si="139"/>
        <v/>
      </c>
      <c r="AY430" s="457" t="str">
        <f t="shared" si="140"/>
        <v/>
      </c>
      <c r="AZ430" s="464" t="str">
        <f t="shared" si="141"/>
        <v/>
      </c>
      <c r="BA430" s="47" t="str">
        <f t="shared" si="142"/>
        <v/>
      </c>
      <c r="BB430" s="47" t="str">
        <f t="shared" si="143"/>
        <v/>
      </c>
      <c r="BC430" s="47" t="str">
        <f t="shared" si="144"/>
        <v/>
      </c>
      <c r="BD430" s="47" t="str">
        <f t="shared" si="153"/>
        <v/>
      </c>
      <c r="BE430" s="486"/>
      <c r="BF430" s="492"/>
      <c r="BG430" s="464" t="str">
        <f t="shared" si="145"/>
        <v/>
      </c>
      <c r="BH430" s="464" t="str">
        <f t="shared" si="154"/>
        <v/>
      </c>
      <c r="BI430" s="464" t="str">
        <f t="shared" si="146"/>
        <v/>
      </c>
      <c r="BJ430" s="492"/>
      <c r="BK430" s="492"/>
      <c r="BL430" s="492"/>
      <c r="BM430" s="492"/>
      <c r="BN430" s="464" t="str">
        <f t="shared" si="147"/>
        <v/>
      </c>
      <c r="BO430" s="464" t="str">
        <f t="shared" si="148"/>
        <v/>
      </c>
      <c r="BP430" s="504" t="str">
        <f t="shared" si="155"/>
        <v/>
      </c>
      <c r="BQ430" s="510" t="str">
        <f t="shared" si="156"/>
        <v/>
      </c>
      <c r="BR430" s="510" t="str">
        <f>IF(F430="","",IF(OR(分岐管理シート!AK430&lt;1,分岐管理シート!AK430&gt;13),"error",""))</f>
        <v/>
      </c>
      <c r="BS430" s="510" t="str">
        <f>IF(F430="","",IF(VLOOKUP(AJ430,―!$AD$2:$AE$14,2,FALSE)&lt;=VLOOKUP(AK430,―!$AD$2:$AE$14,2,FALSE),"","error"))</f>
        <v/>
      </c>
      <c r="BT430" s="516"/>
      <c r="BU430" s="516"/>
      <c r="BV430" s="516"/>
      <c r="BW430" s="510" t="str">
        <f t="shared" si="149"/>
        <v/>
      </c>
      <c r="BX430" s="510" t="str">
        <f t="shared" si="150"/>
        <v/>
      </c>
      <c r="BY430" s="510" t="str">
        <f t="shared" si="151"/>
        <v/>
      </c>
      <c r="BZ430" s="516" t="str">
        <f t="shared" si="152"/>
        <v/>
      </c>
      <c r="CA430" s="510" t="str">
        <f>分岐管理シート!BB430</f>
        <v/>
      </c>
      <c r="CB430" s="511" t="str">
        <f t="shared" si="157"/>
        <v/>
      </c>
      <c r="CC430" s="517" t="str">
        <f t="shared" si="133"/>
        <v/>
      </c>
    </row>
    <row r="431" spans="1:81">
      <c r="A431" s="7"/>
      <c r="B431" s="16"/>
      <c r="C431" s="47">
        <v>350</v>
      </c>
      <c r="D431" s="64"/>
      <c r="E431" s="64"/>
      <c r="F431" s="64"/>
      <c r="G431" s="93"/>
      <c r="H431" s="93"/>
      <c r="I431" s="115"/>
      <c r="J431" s="115"/>
      <c r="K431" s="115"/>
      <c r="L431" s="115"/>
      <c r="M431" s="147"/>
      <c r="N431" s="161">
        <f t="shared" si="134"/>
        <v>0</v>
      </c>
      <c r="O431" s="167">
        <f t="shared" si="135"/>
        <v>0</v>
      </c>
      <c r="P431" s="181"/>
      <c r="Q431" s="194"/>
      <c r="R431" s="194"/>
      <c r="S431" s="194"/>
      <c r="T431" s="194"/>
      <c r="U431" s="194"/>
      <c r="V431" s="194"/>
      <c r="W431" s="194"/>
      <c r="X431" s="194"/>
      <c r="Y431" s="194"/>
      <c r="Z431" s="194"/>
      <c r="AA431" s="194"/>
      <c r="AB431" s="194"/>
      <c r="AC431" s="194"/>
      <c r="AD431" s="194"/>
      <c r="AE431" s="194"/>
      <c r="AF431" s="147"/>
      <c r="AG431" s="115"/>
      <c r="AH431" s="115"/>
      <c r="AI431" s="93"/>
      <c r="AJ431" s="93"/>
      <c r="AK431" s="307"/>
      <c r="AL431" s="325"/>
      <c r="AM431" s="325"/>
      <c r="AN431" s="147"/>
      <c r="AO431" s="350"/>
      <c r="AP431" s="359"/>
      <c r="AQ431" s="379"/>
      <c r="AR431" s="405"/>
      <c r="AS431" s="405"/>
      <c r="AT431" s="430" t="str">
        <f t="shared" si="136"/>
        <v/>
      </c>
      <c r="AU431" s="437" t="str">
        <f t="shared" si="137"/>
        <v/>
      </c>
      <c r="AV431" s="443" t="str">
        <f t="shared" si="138"/>
        <v/>
      </c>
      <c r="AW431" s="450" t="str">
        <f t="shared" si="132"/>
        <v/>
      </c>
      <c r="AX431" s="450" t="str">
        <f t="shared" si="139"/>
        <v/>
      </c>
      <c r="AY431" s="457" t="str">
        <f t="shared" si="140"/>
        <v/>
      </c>
      <c r="AZ431" s="464" t="str">
        <f t="shared" si="141"/>
        <v/>
      </c>
      <c r="BA431" s="47" t="str">
        <f t="shared" si="142"/>
        <v/>
      </c>
      <c r="BB431" s="47" t="str">
        <f t="shared" si="143"/>
        <v/>
      </c>
      <c r="BC431" s="47" t="str">
        <f t="shared" si="144"/>
        <v/>
      </c>
      <c r="BD431" s="47" t="str">
        <f t="shared" si="153"/>
        <v/>
      </c>
      <c r="BE431" s="486"/>
      <c r="BF431" s="492"/>
      <c r="BG431" s="464" t="str">
        <f t="shared" si="145"/>
        <v/>
      </c>
      <c r="BH431" s="464" t="str">
        <f t="shared" si="154"/>
        <v/>
      </c>
      <c r="BI431" s="464" t="str">
        <f t="shared" si="146"/>
        <v/>
      </c>
      <c r="BJ431" s="492"/>
      <c r="BK431" s="492"/>
      <c r="BL431" s="492"/>
      <c r="BM431" s="492"/>
      <c r="BN431" s="464" t="str">
        <f t="shared" si="147"/>
        <v/>
      </c>
      <c r="BO431" s="464" t="str">
        <f t="shared" si="148"/>
        <v/>
      </c>
      <c r="BP431" s="504" t="str">
        <f t="shared" si="155"/>
        <v/>
      </c>
      <c r="BQ431" s="510" t="str">
        <f t="shared" si="156"/>
        <v/>
      </c>
      <c r="BR431" s="510" t="str">
        <f>IF(F431="","",IF(OR(分岐管理シート!AK431&lt;1,分岐管理シート!AK431&gt;13),"error",""))</f>
        <v/>
      </c>
      <c r="BS431" s="510" t="str">
        <f>IF(F431="","",IF(VLOOKUP(AJ431,―!$AD$2:$AE$14,2,FALSE)&lt;=VLOOKUP(AK431,―!$AD$2:$AE$14,2,FALSE),"","error"))</f>
        <v/>
      </c>
      <c r="BT431" s="516"/>
      <c r="BU431" s="516"/>
      <c r="BV431" s="516"/>
      <c r="BW431" s="510" t="str">
        <f t="shared" si="149"/>
        <v/>
      </c>
      <c r="BX431" s="510" t="str">
        <f t="shared" si="150"/>
        <v/>
      </c>
      <c r="BY431" s="510" t="str">
        <f t="shared" si="151"/>
        <v/>
      </c>
      <c r="BZ431" s="516" t="str">
        <f t="shared" si="152"/>
        <v/>
      </c>
      <c r="CA431" s="510" t="str">
        <f>分岐管理シート!BB431</f>
        <v/>
      </c>
      <c r="CB431" s="511" t="str">
        <f t="shared" si="157"/>
        <v/>
      </c>
      <c r="CC431" s="517" t="str">
        <f t="shared" si="133"/>
        <v/>
      </c>
    </row>
    <row r="432" spans="1:81">
      <c r="A432" s="7"/>
      <c r="B432" s="16"/>
      <c r="C432" s="46">
        <v>351</v>
      </c>
      <c r="D432" s="64"/>
      <c r="E432" s="64"/>
      <c r="F432" s="64"/>
      <c r="G432" s="93"/>
      <c r="H432" s="93"/>
      <c r="I432" s="115"/>
      <c r="J432" s="115"/>
      <c r="K432" s="115"/>
      <c r="L432" s="115"/>
      <c r="M432" s="147"/>
      <c r="N432" s="161">
        <f t="shared" si="134"/>
        <v>0</v>
      </c>
      <c r="O432" s="167">
        <f t="shared" si="135"/>
        <v>0</v>
      </c>
      <c r="P432" s="181"/>
      <c r="Q432" s="194"/>
      <c r="R432" s="194"/>
      <c r="S432" s="194"/>
      <c r="T432" s="194"/>
      <c r="U432" s="194"/>
      <c r="V432" s="194"/>
      <c r="W432" s="194"/>
      <c r="X432" s="194"/>
      <c r="Y432" s="194"/>
      <c r="Z432" s="194"/>
      <c r="AA432" s="194"/>
      <c r="AB432" s="194"/>
      <c r="AC432" s="194"/>
      <c r="AD432" s="194"/>
      <c r="AE432" s="194"/>
      <c r="AF432" s="147"/>
      <c r="AG432" s="115"/>
      <c r="AH432" s="115"/>
      <c r="AI432" s="93"/>
      <c r="AJ432" s="93"/>
      <c r="AK432" s="307"/>
      <c r="AL432" s="325"/>
      <c r="AM432" s="325"/>
      <c r="AN432" s="147"/>
      <c r="AO432" s="350"/>
      <c r="AP432" s="359"/>
      <c r="AQ432" s="379"/>
      <c r="AR432" s="405"/>
      <c r="AS432" s="405"/>
      <c r="AT432" s="430" t="str">
        <f t="shared" si="136"/>
        <v/>
      </c>
      <c r="AU432" s="437" t="str">
        <f t="shared" si="137"/>
        <v/>
      </c>
      <c r="AV432" s="443" t="str">
        <f t="shared" si="138"/>
        <v/>
      </c>
      <c r="AW432" s="450" t="str">
        <f t="shared" si="132"/>
        <v/>
      </c>
      <c r="AX432" s="450" t="str">
        <f t="shared" si="139"/>
        <v/>
      </c>
      <c r="AY432" s="457" t="str">
        <f t="shared" si="140"/>
        <v/>
      </c>
      <c r="AZ432" s="464" t="str">
        <f t="shared" si="141"/>
        <v/>
      </c>
      <c r="BA432" s="47" t="str">
        <f t="shared" si="142"/>
        <v/>
      </c>
      <c r="BB432" s="47" t="str">
        <f t="shared" si="143"/>
        <v/>
      </c>
      <c r="BC432" s="47" t="str">
        <f t="shared" si="144"/>
        <v/>
      </c>
      <c r="BD432" s="47" t="str">
        <f t="shared" si="153"/>
        <v/>
      </c>
      <c r="BE432" s="486"/>
      <c r="BF432" s="492"/>
      <c r="BG432" s="464" t="str">
        <f t="shared" si="145"/>
        <v/>
      </c>
      <c r="BH432" s="464" t="str">
        <f t="shared" si="154"/>
        <v/>
      </c>
      <c r="BI432" s="464" t="str">
        <f t="shared" si="146"/>
        <v/>
      </c>
      <c r="BJ432" s="492"/>
      <c r="BK432" s="492"/>
      <c r="BL432" s="492"/>
      <c r="BM432" s="492"/>
      <c r="BN432" s="464" t="str">
        <f t="shared" si="147"/>
        <v/>
      </c>
      <c r="BO432" s="464" t="str">
        <f t="shared" si="148"/>
        <v/>
      </c>
      <c r="BP432" s="504" t="str">
        <f t="shared" si="155"/>
        <v/>
      </c>
      <c r="BQ432" s="510" t="str">
        <f t="shared" si="156"/>
        <v/>
      </c>
      <c r="BR432" s="510" t="str">
        <f>IF(F432="","",IF(OR(分岐管理シート!AK432&lt;1,分岐管理シート!AK432&gt;13),"error",""))</f>
        <v/>
      </c>
      <c r="BS432" s="510" t="str">
        <f>IF(F432="","",IF(VLOOKUP(AJ432,―!$AD$2:$AE$14,2,FALSE)&lt;=VLOOKUP(AK432,―!$AD$2:$AE$14,2,FALSE),"","error"))</f>
        <v/>
      </c>
      <c r="BT432" s="516"/>
      <c r="BU432" s="516"/>
      <c r="BV432" s="516"/>
      <c r="BW432" s="510" t="str">
        <f t="shared" si="149"/>
        <v/>
      </c>
      <c r="BX432" s="510" t="str">
        <f t="shared" si="150"/>
        <v/>
      </c>
      <c r="BY432" s="510" t="str">
        <f t="shared" si="151"/>
        <v/>
      </c>
      <c r="BZ432" s="516" t="str">
        <f t="shared" si="152"/>
        <v/>
      </c>
      <c r="CA432" s="510" t="str">
        <f>分岐管理シート!BB432</f>
        <v/>
      </c>
      <c r="CB432" s="511" t="str">
        <f t="shared" si="157"/>
        <v/>
      </c>
      <c r="CC432" s="517" t="str">
        <f t="shared" si="133"/>
        <v/>
      </c>
    </row>
    <row r="433" spans="1:81">
      <c r="A433" s="7"/>
      <c r="B433" s="16"/>
      <c r="C433" s="47">
        <v>352</v>
      </c>
      <c r="D433" s="64"/>
      <c r="E433" s="64"/>
      <c r="F433" s="64"/>
      <c r="G433" s="93"/>
      <c r="H433" s="93"/>
      <c r="I433" s="115"/>
      <c r="J433" s="115"/>
      <c r="K433" s="115"/>
      <c r="L433" s="115"/>
      <c r="M433" s="147"/>
      <c r="N433" s="161">
        <f t="shared" si="134"/>
        <v>0</v>
      </c>
      <c r="O433" s="167">
        <f t="shared" si="135"/>
        <v>0</v>
      </c>
      <c r="P433" s="181"/>
      <c r="Q433" s="194"/>
      <c r="R433" s="194"/>
      <c r="S433" s="194"/>
      <c r="T433" s="194"/>
      <c r="U433" s="194"/>
      <c r="V433" s="194"/>
      <c r="W433" s="194"/>
      <c r="X433" s="194"/>
      <c r="Y433" s="194"/>
      <c r="Z433" s="194"/>
      <c r="AA433" s="194"/>
      <c r="AB433" s="194"/>
      <c r="AC433" s="194"/>
      <c r="AD433" s="194"/>
      <c r="AE433" s="194"/>
      <c r="AF433" s="147"/>
      <c r="AG433" s="115"/>
      <c r="AH433" s="115"/>
      <c r="AI433" s="93"/>
      <c r="AJ433" s="93"/>
      <c r="AK433" s="307"/>
      <c r="AL433" s="325"/>
      <c r="AM433" s="325"/>
      <c r="AN433" s="147"/>
      <c r="AO433" s="350"/>
      <c r="AP433" s="359"/>
      <c r="AQ433" s="379"/>
      <c r="AR433" s="405"/>
      <c r="AS433" s="405"/>
      <c r="AT433" s="430" t="str">
        <f t="shared" si="136"/>
        <v/>
      </c>
      <c r="AU433" s="437" t="str">
        <f t="shared" si="137"/>
        <v/>
      </c>
      <c r="AV433" s="443" t="str">
        <f t="shared" si="138"/>
        <v/>
      </c>
      <c r="AW433" s="450" t="str">
        <f t="shared" si="132"/>
        <v/>
      </c>
      <c r="AX433" s="450" t="str">
        <f t="shared" si="139"/>
        <v/>
      </c>
      <c r="AY433" s="457" t="str">
        <f t="shared" si="140"/>
        <v/>
      </c>
      <c r="AZ433" s="464" t="str">
        <f t="shared" si="141"/>
        <v/>
      </c>
      <c r="BA433" s="47" t="str">
        <f t="shared" si="142"/>
        <v/>
      </c>
      <c r="BB433" s="47" t="str">
        <f t="shared" si="143"/>
        <v/>
      </c>
      <c r="BC433" s="47" t="str">
        <f t="shared" si="144"/>
        <v/>
      </c>
      <c r="BD433" s="47" t="str">
        <f t="shared" si="153"/>
        <v/>
      </c>
      <c r="BE433" s="486"/>
      <c r="BF433" s="492"/>
      <c r="BG433" s="464" t="str">
        <f t="shared" si="145"/>
        <v/>
      </c>
      <c r="BH433" s="464" t="str">
        <f t="shared" si="154"/>
        <v/>
      </c>
      <c r="BI433" s="464" t="str">
        <f t="shared" si="146"/>
        <v/>
      </c>
      <c r="BJ433" s="492"/>
      <c r="BK433" s="492"/>
      <c r="BL433" s="492"/>
      <c r="BM433" s="492"/>
      <c r="BN433" s="464" t="str">
        <f t="shared" si="147"/>
        <v/>
      </c>
      <c r="BO433" s="464" t="str">
        <f t="shared" si="148"/>
        <v/>
      </c>
      <c r="BP433" s="504" t="str">
        <f t="shared" si="155"/>
        <v/>
      </c>
      <c r="BQ433" s="510" t="str">
        <f t="shared" si="156"/>
        <v/>
      </c>
      <c r="BR433" s="510" t="str">
        <f>IF(F433="","",IF(OR(分岐管理シート!AK433&lt;1,分岐管理シート!AK433&gt;13),"error",""))</f>
        <v/>
      </c>
      <c r="BS433" s="510" t="str">
        <f>IF(F433="","",IF(VLOOKUP(AJ433,―!$AD$2:$AE$14,2,FALSE)&lt;=VLOOKUP(AK433,―!$AD$2:$AE$14,2,FALSE),"","error"))</f>
        <v/>
      </c>
      <c r="BT433" s="516"/>
      <c r="BU433" s="516"/>
      <c r="BV433" s="516"/>
      <c r="BW433" s="510" t="str">
        <f t="shared" si="149"/>
        <v/>
      </c>
      <c r="BX433" s="510" t="str">
        <f t="shared" si="150"/>
        <v/>
      </c>
      <c r="BY433" s="510" t="str">
        <f t="shared" si="151"/>
        <v/>
      </c>
      <c r="BZ433" s="516" t="str">
        <f t="shared" si="152"/>
        <v/>
      </c>
      <c r="CA433" s="510" t="str">
        <f>分岐管理シート!BB433</f>
        <v/>
      </c>
      <c r="CB433" s="511" t="str">
        <f t="shared" si="157"/>
        <v/>
      </c>
      <c r="CC433" s="517" t="str">
        <f t="shared" si="133"/>
        <v/>
      </c>
    </row>
    <row r="434" spans="1:81">
      <c r="A434" s="7"/>
      <c r="B434" s="16"/>
      <c r="C434" s="47">
        <v>353</v>
      </c>
      <c r="D434" s="64"/>
      <c r="E434" s="64"/>
      <c r="F434" s="64"/>
      <c r="G434" s="93"/>
      <c r="H434" s="93"/>
      <c r="I434" s="115"/>
      <c r="J434" s="115"/>
      <c r="K434" s="115"/>
      <c r="L434" s="115"/>
      <c r="M434" s="147"/>
      <c r="N434" s="161">
        <f t="shared" si="134"/>
        <v>0</v>
      </c>
      <c r="O434" s="167">
        <f t="shared" si="135"/>
        <v>0</v>
      </c>
      <c r="P434" s="181"/>
      <c r="Q434" s="194"/>
      <c r="R434" s="194"/>
      <c r="S434" s="194"/>
      <c r="T434" s="194"/>
      <c r="U434" s="194"/>
      <c r="V434" s="194"/>
      <c r="W434" s="194"/>
      <c r="X434" s="194"/>
      <c r="Y434" s="194"/>
      <c r="Z434" s="194"/>
      <c r="AA434" s="194"/>
      <c r="AB434" s="194"/>
      <c r="AC434" s="194"/>
      <c r="AD434" s="194"/>
      <c r="AE434" s="194"/>
      <c r="AF434" s="147"/>
      <c r="AG434" s="115"/>
      <c r="AH434" s="115"/>
      <c r="AI434" s="93"/>
      <c r="AJ434" s="93"/>
      <c r="AK434" s="307"/>
      <c r="AL434" s="325"/>
      <c r="AM434" s="325"/>
      <c r="AN434" s="147"/>
      <c r="AO434" s="350"/>
      <c r="AP434" s="359"/>
      <c r="AQ434" s="379"/>
      <c r="AR434" s="405"/>
      <c r="AS434" s="405"/>
      <c r="AT434" s="430" t="str">
        <f t="shared" si="136"/>
        <v/>
      </c>
      <c r="AU434" s="437" t="str">
        <f t="shared" si="137"/>
        <v/>
      </c>
      <c r="AV434" s="443" t="str">
        <f t="shared" si="138"/>
        <v/>
      </c>
      <c r="AW434" s="450" t="str">
        <f t="shared" si="132"/>
        <v/>
      </c>
      <c r="AX434" s="450" t="str">
        <f t="shared" si="139"/>
        <v/>
      </c>
      <c r="AY434" s="457" t="str">
        <f t="shared" si="140"/>
        <v/>
      </c>
      <c r="AZ434" s="464" t="str">
        <f t="shared" si="141"/>
        <v/>
      </c>
      <c r="BA434" s="47" t="str">
        <f t="shared" si="142"/>
        <v/>
      </c>
      <c r="BB434" s="47" t="str">
        <f t="shared" si="143"/>
        <v/>
      </c>
      <c r="BC434" s="47" t="str">
        <f t="shared" si="144"/>
        <v/>
      </c>
      <c r="BD434" s="47" t="str">
        <f t="shared" si="153"/>
        <v/>
      </c>
      <c r="BE434" s="486"/>
      <c r="BF434" s="492"/>
      <c r="BG434" s="464" t="str">
        <f t="shared" si="145"/>
        <v/>
      </c>
      <c r="BH434" s="464" t="str">
        <f t="shared" si="154"/>
        <v/>
      </c>
      <c r="BI434" s="464" t="str">
        <f t="shared" si="146"/>
        <v/>
      </c>
      <c r="BJ434" s="492"/>
      <c r="BK434" s="492"/>
      <c r="BL434" s="492"/>
      <c r="BM434" s="492"/>
      <c r="BN434" s="464" t="str">
        <f t="shared" si="147"/>
        <v/>
      </c>
      <c r="BO434" s="464" t="str">
        <f t="shared" si="148"/>
        <v/>
      </c>
      <c r="BP434" s="504" t="str">
        <f t="shared" si="155"/>
        <v/>
      </c>
      <c r="BQ434" s="510" t="str">
        <f t="shared" si="156"/>
        <v/>
      </c>
      <c r="BR434" s="510" t="str">
        <f>IF(F434="","",IF(OR(分岐管理シート!AK434&lt;1,分岐管理シート!AK434&gt;13),"error",""))</f>
        <v/>
      </c>
      <c r="BS434" s="510" t="str">
        <f>IF(F434="","",IF(VLOOKUP(AJ434,―!$AD$2:$AE$14,2,FALSE)&lt;=VLOOKUP(AK434,―!$AD$2:$AE$14,2,FALSE),"","error"))</f>
        <v/>
      </c>
      <c r="BT434" s="516"/>
      <c r="BU434" s="516"/>
      <c r="BV434" s="516"/>
      <c r="BW434" s="510" t="str">
        <f t="shared" si="149"/>
        <v/>
      </c>
      <c r="BX434" s="510" t="str">
        <f t="shared" si="150"/>
        <v/>
      </c>
      <c r="BY434" s="510" t="str">
        <f t="shared" si="151"/>
        <v/>
      </c>
      <c r="BZ434" s="516" t="str">
        <f t="shared" si="152"/>
        <v/>
      </c>
      <c r="CA434" s="510" t="str">
        <f>分岐管理シート!BB434</f>
        <v/>
      </c>
      <c r="CB434" s="511" t="str">
        <f t="shared" si="157"/>
        <v/>
      </c>
      <c r="CC434" s="517" t="str">
        <f t="shared" si="133"/>
        <v/>
      </c>
    </row>
    <row r="435" spans="1:81">
      <c r="A435" s="7"/>
      <c r="B435" s="16"/>
      <c r="C435" s="46">
        <v>354</v>
      </c>
      <c r="D435" s="64"/>
      <c r="E435" s="64"/>
      <c r="F435" s="64"/>
      <c r="G435" s="93"/>
      <c r="H435" s="93"/>
      <c r="I435" s="115"/>
      <c r="J435" s="115"/>
      <c r="K435" s="115"/>
      <c r="L435" s="115"/>
      <c r="M435" s="147"/>
      <c r="N435" s="161">
        <f t="shared" si="134"/>
        <v>0</v>
      </c>
      <c r="O435" s="167">
        <f t="shared" si="135"/>
        <v>0</v>
      </c>
      <c r="P435" s="181"/>
      <c r="Q435" s="194"/>
      <c r="R435" s="194"/>
      <c r="S435" s="194"/>
      <c r="T435" s="194"/>
      <c r="U435" s="194"/>
      <c r="V435" s="194"/>
      <c r="W435" s="194"/>
      <c r="X435" s="194"/>
      <c r="Y435" s="194"/>
      <c r="Z435" s="194"/>
      <c r="AA435" s="194"/>
      <c r="AB435" s="194"/>
      <c r="AC435" s="194"/>
      <c r="AD435" s="194"/>
      <c r="AE435" s="194"/>
      <c r="AF435" s="147"/>
      <c r="AG435" s="115"/>
      <c r="AH435" s="115"/>
      <c r="AI435" s="93"/>
      <c r="AJ435" s="93"/>
      <c r="AK435" s="307"/>
      <c r="AL435" s="325"/>
      <c r="AM435" s="325"/>
      <c r="AN435" s="147"/>
      <c r="AO435" s="350"/>
      <c r="AP435" s="359"/>
      <c r="AQ435" s="379"/>
      <c r="AR435" s="405"/>
      <c r="AS435" s="405"/>
      <c r="AT435" s="430" t="str">
        <f t="shared" si="136"/>
        <v/>
      </c>
      <c r="AU435" s="437" t="str">
        <f t="shared" si="137"/>
        <v/>
      </c>
      <c r="AV435" s="443" t="str">
        <f t="shared" si="138"/>
        <v/>
      </c>
      <c r="AW435" s="450" t="str">
        <f t="shared" si="132"/>
        <v/>
      </c>
      <c r="AX435" s="450" t="str">
        <f t="shared" si="139"/>
        <v/>
      </c>
      <c r="AY435" s="457" t="str">
        <f t="shared" si="140"/>
        <v/>
      </c>
      <c r="AZ435" s="464" t="str">
        <f t="shared" si="141"/>
        <v/>
      </c>
      <c r="BA435" s="47" t="str">
        <f t="shared" si="142"/>
        <v/>
      </c>
      <c r="BB435" s="47" t="str">
        <f t="shared" si="143"/>
        <v/>
      </c>
      <c r="BC435" s="47" t="str">
        <f t="shared" si="144"/>
        <v/>
      </c>
      <c r="BD435" s="47" t="str">
        <f t="shared" si="153"/>
        <v/>
      </c>
      <c r="BE435" s="486"/>
      <c r="BF435" s="492"/>
      <c r="BG435" s="464" t="str">
        <f t="shared" si="145"/>
        <v/>
      </c>
      <c r="BH435" s="464" t="str">
        <f t="shared" si="154"/>
        <v/>
      </c>
      <c r="BI435" s="464" t="str">
        <f t="shared" si="146"/>
        <v/>
      </c>
      <c r="BJ435" s="492"/>
      <c r="BK435" s="492"/>
      <c r="BL435" s="492"/>
      <c r="BM435" s="492"/>
      <c r="BN435" s="464" t="str">
        <f t="shared" si="147"/>
        <v/>
      </c>
      <c r="BO435" s="464" t="str">
        <f t="shared" si="148"/>
        <v/>
      </c>
      <c r="BP435" s="504" t="str">
        <f t="shared" si="155"/>
        <v/>
      </c>
      <c r="BQ435" s="510" t="str">
        <f t="shared" si="156"/>
        <v/>
      </c>
      <c r="BR435" s="510" t="str">
        <f>IF(F435="","",IF(OR(分岐管理シート!AK435&lt;1,分岐管理シート!AK435&gt;13),"error",""))</f>
        <v/>
      </c>
      <c r="BS435" s="510" t="str">
        <f>IF(F435="","",IF(VLOOKUP(AJ435,―!$AD$2:$AE$14,2,FALSE)&lt;=VLOOKUP(AK435,―!$AD$2:$AE$14,2,FALSE),"","error"))</f>
        <v/>
      </c>
      <c r="BT435" s="516"/>
      <c r="BU435" s="516"/>
      <c r="BV435" s="516"/>
      <c r="BW435" s="510" t="str">
        <f t="shared" si="149"/>
        <v/>
      </c>
      <c r="BX435" s="510" t="str">
        <f t="shared" si="150"/>
        <v/>
      </c>
      <c r="BY435" s="510" t="str">
        <f t="shared" si="151"/>
        <v/>
      </c>
      <c r="BZ435" s="516" t="str">
        <f t="shared" si="152"/>
        <v/>
      </c>
      <c r="CA435" s="510" t="str">
        <f>分岐管理シート!BB435</f>
        <v/>
      </c>
      <c r="CB435" s="511" t="str">
        <f t="shared" si="157"/>
        <v/>
      </c>
      <c r="CC435" s="517" t="str">
        <f t="shared" si="133"/>
        <v/>
      </c>
    </row>
    <row r="436" spans="1:81">
      <c r="A436" s="7"/>
      <c r="B436" s="16"/>
      <c r="C436" s="47">
        <v>355</v>
      </c>
      <c r="D436" s="64"/>
      <c r="E436" s="64"/>
      <c r="F436" s="64"/>
      <c r="G436" s="93"/>
      <c r="H436" s="93"/>
      <c r="I436" s="115"/>
      <c r="J436" s="115"/>
      <c r="K436" s="115"/>
      <c r="L436" s="115"/>
      <c r="M436" s="147"/>
      <c r="N436" s="161">
        <f t="shared" si="134"/>
        <v>0</v>
      </c>
      <c r="O436" s="167">
        <f t="shared" si="135"/>
        <v>0</v>
      </c>
      <c r="P436" s="181"/>
      <c r="Q436" s="194"/>
      <c r="R436" s="194"/>
      <c r="S436" s="194"/>
      <c r="T436" s="194"/>
      <c r="U436" s="194"/>
      <c r="V436" s="194"/>
      <c r="W436" s="194"/>
      <c r="X436" s="194"/>
      <c r="Y436" s="194"/>
      <c r="Z436" s="194"/>
      <c r="AA436" s="194"/>
      <c r="AB436" s="194"/>
      <c r="AC436" s="194"/>
      <c r="AD436" s="194"/>
      <c r="AE436" s="194"/>
      <c r="AF436" s="147"/>
      <c r="AG436" s="115"/>
      <c r="AH436" s="115"/>
      <c r="AI436" s="93"/>
      <c r="AJ436" s="93"/>
      <c r="AK436" s="307"/>
      <c r="AL436" s="325"/>
      <c r="AM436" s="325"/>
      <c r="AN436" s="147"/>
      <c r="AO436" s="350"/>
      <c r="AP436" s="359"/>
      <c r="AQ436" s="379"/>
      <c r="AR436" s="405"/>
      <c r="AS436" s="405"/>
      <c r="AT436" s="430" t="str">
        <f t="shared" si="136"/>
        <v/>
      </c>
      <c r="AU436" s="437" t="str">
        <f t="shared" si="137"/>
        <v/>
      </c>
      <c r="AV436" s="443" t="str">
        <f t="shared" si="138"/>
        <v/>
      </c>
      <c r="AW436" s="450" t="str">
        <f t="shared" si="132"/>
        <v/>
      </c>
      <c r="AX436" s="450" t="str">
        <f t="shared" si="139"/>
        <v/>
      </c>
      <c r="AY436" s="457" t="str">
        <f t="shared" si="140"/>
        <v/>
      </c>
      <c r="AZ436" s="464" t="str">
        <f t="shared" si="141"/>
        <v/>
      </c>
      <c r="BA436" s="47" t="str">
        <f t="shared" si="142"/>
        <v/>
      </c>
      <c r="BB436" s="47" t="str">
        <f t="shared" si="143"/>
        <v/>
      </c>
      <c r="BC436" s="47" t="str">
        <f t="shared" si="144"/>
        <v/>
      </c>
      <c r="BD436" s="47" t="str">
        <f t="shared" si="153"/>
        <v/>
      </c>
      <c r="BE436" s="486"/>
      <c r="BF436" s="492"/>
      <c r="BG436" s="464" t="str">
        <f t="shared" si="145"/>
        <v/>
      </c>
      <c r="BH436" s="464" t="str">
        <f t="shared" si="154"/>
        <v/>
      </c>
      <c r="BI436" s="464" t="str">
        <f t="shared" si="146"/>
        <v/>
      </c>
      <c r="BJ436" s="492"/>
      <c r="BK436" s="492"/>
      <c r="BL436" s="492"/>
      <c r="BM436" s="492"/>
      <c r="BN436" s="464" t="str">
        <f t="shared" si="147"/>
        <v/>
      </c>
      <c r="BO436" s="464" t="str">
        <f t="shared" si="148"/>
        <v/>
      </c>
      <c r="BP436" s="504" t="str">
        <f t="shared" si="155"/>
        <v/>
      </c>
      <c r="BQ436" s="510" t="str">
        <f t="shared" si="156"/>
        <v/>
      </c>
      <c r="BR436" s="510" t="str">
        <f>IF(F436="","",IF(OR(分岐管理シート!AK436&lt;1,分岐管理シート!AK436&gt;13),"error",""))</f>
        <v/>
      </c>
      <c r="BS436" s="510" t="str">
        <f>IF(F436="","",IF(VLOOKUP(AJ436,―!$AD$2:$AE$14,2,FALSE)&lt;=VLOOKUP(AK436,―!$AD$2:$AE$14,2,FALSE),"","error"))</f>
        <v/>
      </c>
      <c r="BT436" s="516"/>
      <c r="BU436" s="516"/>
      <c r="BV436" s="516"/>
      <c r="BW436" s="510" t="str">
        <f t="shared" si="149"/>
        <v/>
      </c>
      <c r="BX436" s="510" t="str">
        <f t="shared" si="150"/>
        <v/>
      </c>
      <c r="BY436" s="510" t="str">
        <f t="shared" si="151"/>
        <v/>
      </c>
      <c r="BZ436" s="516" t="str">
        <f t="shared" si="152"/>
        <v/>
      </c>
      <c r="CA436" s="510" t="str">
        <f>分岐管理シート!BB436</f>
        <v/>
      </c>
      <c r="CB436" s="511" t="str">
        <f t="shared" si="157"/>
        <v/>
      </c>
      <c r="CC436" s="517" t="str">
        <f t="shared" si="133"/>
        <v/>
      </c>
    </row>
    <row r="437" spans="1:81">
      <c r="A437" s="7"/>
      <c r="B437" s="16"/>
      <c r="C437" s="47">
        <v>356</v>
      </c>
      <c r="D437" s="64"/>
      <c r="E437" s="64"/>
      <c r="F437" s="64"/>
      <c r="G437" s="93"/>
      <c r="H437" s="93"/>
      <c r="I437" s="115"/>
      <c r="J437" s="115"/>
      <c r="K437" s="115"/>
      <c r="L437" s="115"/>
      <c r="M437" s="147"/>
      <c r="N437" s="161">
        <f t="shared" si="134"/>
        <v>0</v>
      </c>
      <c r="O437" s="167">
        <f t="shared" si="135"/>
        <v>0</v>
      </c>
      <c r="P437" s="181"/>
      <c r="Q437" s="194"/>
      <c r="R437" s="194"/>
      <c r="S437" s="194"/>
      <c r="T437" s="194"/>
      <c r="U437" s="194"/>
      <c r="V437" s="194"/>
      <c r="W437" s="194"/>
      <c r="X437" s="194"/>
      <c r="Y437" s="194"/>
      <c r="Z437" s="194"/>
      <c r="AA437" s="194"/>
      <c r="AB437" s="194"/>
      <c r="AC437" s="194"/>
      <c r="AD437" s="194"/>
      <c r="AE437" s="194"/>
      <c r="AF437" s="147"/>
      <c r="AG437" s="115"/>
      <c r="AH437" s="115"/>
      <c r="AI437" s="93"/>
      <c r="AJ437" s="93"/>
      <c r="AK437" s="307"/>
      <c r="AL437" s="325"/>
      <c r="AM437" s="325"/>
      <c r="AN437" s="147"/>
      <c r="AO437" s="350"/>
      <c r="AP437" s="359"/>
      <c r="AQ437" s="379"/>
      <c r="AR437" s="405"/>
      <c r="AS437" s="405"/>
      <c r="AT437" s="430" t="str">
        <f t="shared" si="136"/>
        <v/>
      </c>
      <c r="AU437" s="437" t="str">
        <f t="shared" si="137"/>
        <v/>
      </c>
      <c r="AV437" s="443" t="str">
        <f t="shared" si="138"/>
        <v/>
      </c>
      <c r="AW437" s="450" t="str">
        <f t="shared" si="132"/>
        <v/>
      </c>
      <c r="AX437" s="450" t="str">
        <f t="shared" si="139"/>
        <v/>
      </c>
      <c r="AY437" s="457" t="str">
        <f t="shared" si="140"/>
        <v/>
      </c>
      <c r="AZ437" s="464" t="str">
        <f t="shared" si="141"/>
        <v/>
      </c>
      <c r="BA437" s="47" t="str">
        <f t="shared" si="142"/>
        <v/>
      </c>
      <c r="BB437" s="47" t="str">
        <f t="shared" si="143"/>
        <v/>
      </c>
      <c r="BC437" s="47" t="str">
        <f t="shared" si="144"/>
        <v/>
      </c>
      <c r="BD437" s="47" t="str">
        <f t="shared" si="153"/>
        <v/>
      </c>
      <c r="BE437" s="486"/>
      <c r="BF437" s="492"/>
      <c r="BG437" s="464" t="str">
        <f t="shared" si="145"/>
        <v/>
      </c>
      <c r="BH437" s="464" t="str">
        <f t="shared" si="154"/>
        <v/>
      </c>
      <c r="BI437" s="464" t="str">
        <f t="shared" si="146"/>
        <v/>
      </c>
      <c r="BJ437" s="492"/>
      <c r="BK437" s="492"/>
      <c r="BL437" s="492"/>
      <c r="BM437" s="492"/>
      <c r="BN437" s="464" t="str">
        <f t="shared" si="147"/>
        <v/>
      </c>
      <c r="BO437" s="464" t="str">
        <f t="shared" si="148"/>
        <v/>
      </c>
      <c r="BP437" s="504" t="str">
        <f t="shared" si="155"/>
        <v/>
      </c>
      <c r="BQ437" s="510" t="str">
        <f t="shared" si="156"/>
        <v/>
      </c>
      <c r="BR437" s="510" t="str">
        <f>IF(F437="","",IF(OR(分岐管理シート!AK437&lt;1,分岐管理シート!AK437&gt;13),"error",""))</f>
        <v/>
      </c>
      <c r="BS437" s="510" t="str">
        <f>IF(F437="","",IF(VLOOKUP(AJ437,―!$AD$2:$AE$14,2,FALSE)&lt;=VLOOKUP(AK437,―!$AD$2:$AE$14,2,FALSE),"","error"))</f>
        <v/>
      </c>
      <c r="BT437" s="516"/>
      <c r="BU437" s="516"/>
      <c r="BV437" s="516"/>
      <c r="BW437" s="510" t="str">
        <f t="shared" si="149"/>
        <v/>
      </c>
      <c r="BX437" s="510" t="str">
        <f t="shared" si="150"/>
        <v/>
      </c>
      <c r="BY437" s="510" t="str">
        <f t="shared" si="151"/>
        <v/>
      </c>
      <c r="BZ437" s="516" t="str">
        <f t="shared" si="152"/>
        <v/>
      </c>
      <c r="CA437" s="510" t="str">
        <f>分岐管理シート!BB437</f>
        <v/>
      </c>
      <c r="CB437" s="511" t="str">
        <f t="shared" si="157"/>
        <v/>
      </c>
      <c r="CC437" s="517" t="str">
        <f t="shared" si="133"/>
        <v/>
      </c>
    </row>
    <row r="438" spans="1:81">
      <c r="A438" s="7"/>
      <c r="B438" s="16"/>
      <c r="C438" s="46">
        <v>357</v>
      </c>
      <c r="D438" s="64"/>
      <c r="E438" s="64"/>
      <c r="F438" s="64"/>
      <c r="G438" s="93"/>
      <c r="H438" s="93"/>
      <c r="I438" s="115"/>
      <c r="J438" s="115"/>
      <c r="K438" s="115"/>
      <c r="L438" s="115"/>
      <c r="M438" s="147"/>
      <c r="N438" s="161">
        <f t="shared" si="134"/>
        <v>0</v>
      </c>
      <c r="O438" s="167">
        <f t="shared" si="135"/>
        <v>0</v>
      </c>
      <c r="P438" s="181"/>
      <c r="Q438" s="194"/>
      <c r="R438" s="194"/>
      <c r="S438" s="194"/>
      <c r="T438" s="194"/>
      <c r="U438" s="194"/>
      <c r="V438" s="194"/>
      <c r="W438" s="194"/>
      <c r="X438" s="194"/>
      <c r="Y438" s="194"/>
      <c r="Z438" s="194"/>
      <c r="AA438" s="194"/>
      <c r="AB438" s="194"/>
      <c r="AC438" s="194"/>
      <c r="AD438" s="194"/>
      <c r="AE438" s="194"/>
      <c r="AF438" s="147"/>
      <c r="AG438" s="115"/>
      <c r="AH438" s="115"/>
      <c r="AI438" s="93"/>
      <c r="AJ438" s="93"/>
      <c r="AK438" s="307"/>
      <c r="AL438" s="325"/>
      <c r="AM438" s="325"/>
      <c r="AN438" s="147"/>
      <c r="AO438" s="350"/>
      <c r="AP438" s="359"/>
      <c r="AQ438" s="379"/>
      <c r="AR438" s="405"/>
      <c r="AS438" s="405"/>
      <c r="AT438" s="430" t="str">
        <f t="shared" si="136"/>
        <v/>
      </c>
      <c r="AU438" s="437" t="str">
        <f t="shared" si="137"/>
        <v/>
      </c>
      <c r="AV438" s="443" t="str">
        <f t="shared" si="138"/>
        <v/>
      </c>
      <c r="AW438" s="450" t="str">
        <f t="shared" si="132"/>
        <v/>
      </c>
      <c r="AX438" s="450" t="str">
        <f t="shared" si="139"/>
        <v/>
      </c>
      <c r="AY438" s="457" t="str">
        <f t="shared" si="140"/>
        <v/>
      </c>
      <c r="AZ438" s="464" t="str">
        <f t="shared" si="141"/>
        <v/>
      </c>
      <c r="BA438" s="47" t="str">
        <f t="shared" si="142"/>
        <v/>
      </c>
      <c r="BB438" s="47" t="str">
        <f t="shared" si="143"/>
        <v/>
      </c>
      <c r="BC438" s="47" t="str">
        <f t="shared" si="144"/>
        <v/>
      </c>
      <c r="BD438" s="47" t="str">
        <f t="shared" si="153"/>
        <v/>
      </c>
      <c r="BE438" s="486"/>
      <c r="BF438" s="492"/>
      <c r="BG438" s="464" t="str">
        <f t="shared" si="145"/>
        <v/>
      </c>
      <c r="BH438" s="464" t="str">
        <f t="shared" si="154"/>
        <v/>
      </c>
      <c r="BI438" s="464" t="str">
        <f t="shared" si="146"/>
        <v/>
      </c>
      <c r="BJ438" s="492"/>
      <c r="BK438" s="492"/>
      <c r="BL438" s="492"/>
      <c r="BM438" s="492"/>
      <c r="BN438" s="464" t="str">
        <f t="shared" si="147"/>
        <v/>
      </c>
      <c r="BO438" s="464" t="str">
        <f t="shared" si="148"/>
        <v/>
      </c>
      <c r="BP438" s="504" t="str">
        <f t="shared" si="155"/>
        <v/>
      </c>
      <c r="BQ438" s="510" t="str">
        <f t="shared" si="156"/>
        <v/>
      </c>
      <c r="BR438" s="510" t="str">
        <f>IF(F438="","",IF(OR(分岐管理シート!AK438&lt;1,分岐管理シート!AK438&gt;13),"error",""))</f>
        <v/>
      </c>
      <c r="BS438" s="510" t="str">
        <f>IF(F438="","",IF(VLOOKUP(AJ438,―!$AD$2:$AE$14,2,FALSE)&lt;=VLOOKUP(AK438,―!$AD$2:$AE$14,2,FALSE),"","error"))</f>
        <v/>
      </c>
      <c r="BT438" s="516"/>
      <c r="BU438" s="516"/>
      <c r="BV438" s="516"/>
      <c r="BW438" s="510" t="str">
        <f t="shared" si="149"/>
        <v/>
      </c>
      <c r="BX438" s="510" t="str">
        <f t="shared" si="150"/>
        <v/>
      </c>
      <c r="BY438" s="510" t="str">
        <f t="shared" si="151"/>
        <v/>
      </c>
      <c r="BZ438" s="516" t="str">
        <f t="shared" si="152"/>
        <v/>
      </c>
      <c r="CA438" s="510" t="str">
        <f>分岐管理シート!BB438</f>
        <v/>
      </c>
      <c r="CB438" s="511" t="str">
        <f t="shared" si="157"/>
        <v/>
      </c>
      <c r="CC438" s="517" t="str">
        <f t="shared" si="133"/>
        <v/>
      </c>
    </row>
    <row r="439" spans="1:81">
      <c r="A439" s="7"/>
      <c r="B439" s="16"/>
      <c r="C439" s="47">
        <v>358</v>
      </c>
      <c r="D439" s="64"/>
      <c r="E439" s="64"/>
      <c r="F439" s="64"/>
      <c r="G439" s="93"/>
      <c r="H439" s="93"/>
      <c r="I439" s="115"/>
      <c r="J439" s="115"/>
      <c r="K439" s="115"/>
      <c r="L439" s="115"/>
      <c r="M439" s="147"/>
      <c r="N439" s="161">
        <f t="shared" si="134"/>
        <v>0</v>
      </c>
      <c r="O439" s="167">
        <f t="shared" si="135"/>
        <v>0</v>
      </c>
      <c r="P439" s="181"/>
      <c r="Q439" s="194"/>
      <c r="R439" s="194"/>
      <c r="S439" s="194"/>
      <c r="T439" s="194"/>
      <c r="U439" s="194"/>
      <c r="V439" s="194"/>
      <c r="W439" s="194"/>
      <c r="X439" s="194"/>
      <c r="Y439" s="194"/>
      <c r="Z439" s="194"/>
      <c r="AA439" s="194"/>
      <c r="AB439" s="194"/>
      <c r="AC439" s="194"/>
      <c r="AD439" s="194"/>
      <c r="AE439" s="194"/>
      <c r="AF439" s="147"/>
      <c r="AG439" s="115"/>
      <c r="AH439" s="115"/>
      <c r="AI439" s="93"/>
      <c r="AJ439" s="93"/>
      <c r="AK439" s="307"/>
      <c r="AL439" s="325"/>
      <c r="AM439" s="325"/>
      <c r="AN439" s="147"/>
      <c r="AO439" s="350"/>
      <c r="AP439" s="359"/>
      <c r="AQ439" s="379"/>
      <c r="AR439" s="405"/>
      <c r="AS439" s="405"/>
      <c r="AT439" s="430" t="str">
        <f t="shared" si="136"/>
        <v/>
      </c>
      <c r="AU439" s="437" t="str">
        <f t="shared" si="137"/>
        <v/>
      </c>
      <c r="AV439" s="443" t="str">
        <f t="shared" si="138"/>
        <v/>
      </c>
      <c r="AW439" s="450" t="str">
        <f t="shared" si="132"/>
        <v/>
      </c>
      <c r="AX439" s="450" t="str">
        <f t="shared" si="139"/>
        <v/>
      </c>
      <c r="AY439" s="457" t="str">
        <f t="shared" si="140"/>
        <v/>
      </c>
      <c r="AZ439" s="464" t="str">
        <f t="shared" si="141"/>
        <v/>
      </c>
      <c r="BA439" s="47" t="str">
        <f t="shared" si="142"/>
        <v/>
      </c>
      <c r="BB439" s="47" t="str">
        <f t="shared" si="143"/>
        <v/>
      </c>
      <c r="BC439" s="47" t="str">
        <f t="shared" si="144"/>
        <v/>
      </c>
      <c r="BD439" s="47" t="str">
        <f t="shared" si="153"/>
        <v/>
      </c>
      <c r="BE439" s="486"/>
      <c r="BF439" s="492"/>
      <c r="BG439" s="464" t="str">
        <f t="shared" si="145"/>
        <v/>
      </c>
      <c r="BH439" s="464" t="str">
        <f t="shared" si="154"/>
        <v/>
      </c>
      <c r="BI439" s="464" t="str">
        <f t="shared" si="146"/>
        <v/>
      </c>
      <c r="BJ439" s="492"/>
      <c r="BK439" s="492"/>
      <c r="BL439" s="492"/>
      <c r="BM439" s="492"/>
      <c r="BN439" s="464" t="str">
        <f t="shared" si="147"/>
        <v/>
      </c>
      <c r="BO439" s="464" t="str">
        <f t="shared" si="148"/>
        <v/>
      </c>
      <c r="BP439" s="504" t="str">
        <f t="shared" si="155"/>
        <v/>
      </c>
      <c r="BQ439" s="510" t="str">
        <f t="shared" si="156"/>
        <v/>
      </c>
      <c r="BR439" s="510" t="str">
        <f>IF(F439="","",IF(OR(分岐管理シート!AK439&lt;1,分岐管理シート!AK439&gt;13),"error",""))</f>
        <v/>
      </c>
      <c r="BS439" s="510" t="str">
        <f>IF(F439="","",IF(VLOOKUP(AJ439,―!$AD$2:$AE$14,2,FALSE)&lt;=VLOOKUP(AK439,―!$AD$2:$AE$14,2,FALSE),"","error"))</f>
        <v/>
      </c>
      <c r="BT439" s="516"/>
      <c r="BU439" s="516"/>
      <c r="BV439" s="516"/>
      <c r="BW439" s="510" t="str">
        <f t="shared" si="149"/>
        <v/>
      </c>
      <c r="BX439" s="510" t="str">
        <f t="shared" si="150"/>
        <v/>
      </c>
      <c r="BY439" s="510" t="str">
        <f t="shared" si="151"/>
        <v/>
      </c>
      <c r="BZ439" s="516" t="str">
        <f t="shared" si="152"/>
        <v/>
      </c>
      <c r="CA439" s="510" t="str">
        <f>分岐管理シート!BB439</f>
        <v/>
      </c>
      <c r="CB439" s="511" t="str">
        <f t="shared" si="157"/>
        <v/>
      </c>
      <c r="CC439" s="517" t="str">
        <f t="shared" si="133"/>
        <v/>
      </c>
    </row>
    <row r="440" spans="1:81">
      <c r="A440" s="7"/>
      <c r="B440" s="16"/>
      <c r="C440" s="47">
        <v>359</v>
      </c>
      <c r="D440" s="64"/>
      <c r="E440" s="64"/>
      <c r="F440" s="64"/>
      <c r="G440" s="93"/>
      <c r="H440" s="93"/>
      <c r="I440" s="115"/>
      <c r="J440" s="115"/>
      <c r="K440" s="115"/>
      <c r="L440" s="115"/>
      <c r="M440" s="147"/>
      <c r="N440" s="161">
        <f t="shared" si="134"/>
        <v>0</v>
      </c>
      <c r="O440" s="167">
        <f t="shared" si="135"/>
        <v>0</v>
      </c>
      <c r="P440" s="181"/>
      <c r="Q440" s="194"/>
      <c r="R440" s="194"/>
      <c r="S440" s="194"/>
      <c r="T440" s="194"/>
      <c r="U440" s="194"/>
      <c r="V440" s="194"/>
      <c r="W440" s="194"/>
      <c r="X440" s="194"/>
      <c r="Y440" s="194"/>
      <c r="Z440" s="194"/>
      <c r="AA440" s="194"/>
      <c r="AB440" s="194"/>
      <c r="AC440" s="194"/>
      <c r="AD440" s="194"/>
      <c r="AE440" s="194"/>
      <c r="AF440" s="147"/>
      <c r="AG440" s="115"/>
      <c r="AH440" s="115"/>
      <c r="AI440" s="93"/>
      <c r="AJ440" s="93"/>
      <c r="AK440" s="307"/>
      <c r="AL440" s="325"/>
      <c r="AM440" s="325"/>
      <c r="AN440" s="147"/>
      <c r="AO440" s="350"/>
      <c r="AP440" s="359"/>
      <c r="AQ440" s="379"/>
      <c r="AR440" s="405"/>
      <c r="AS440" s="405"/>
      <c r="AT440" s="430" t="str">
        <f t="shared" si="136"/>
        <v/>
      </c>
      <c r="AU440" s="437" t="str">
        <f t="shared" si="137"/>
        <v/>
      </c>
      <c r="AV440" s="443" t="str">
        <f t="shared" si="138"/>
        <v/>
      </c>
      <c r="AW440" s="450" t="str">
        <f t="shared" si="132"/>
        <v/>
      </c>
      <c r="AX440" s="450" t="str">
        <f t="shared" si="139"/>
        <v/>
      </c>
      <c r="AY440" s="457" t="str">
        <f t="shared" si="140"/>
        <v/>
      </c>
      <c r="AZ440" s="464" t="str">
        <f t="shared" si="141"/>
        <v/>
      </c>
      <c r="BA440" s="47" t="str">
        <f t="shared" si="142"/>
        <v/>
      </c>
      <c r="BB440" s="47" t="str">
        <f t="shared" si="143"/>
        <v/>
      </c>
      <c r="BC440" s="47" t="str">
        <f t="shared" si="144"/>
        <v/>
      </c>
      <c r="BD440" s="47" t="str">
        <f t="shared" si="153"/>
        <v/>
      </c>
      <c r="BE440" s="486"/>
      <c r="BF440" s="492"/>
      <c r="BG440" s="464" t="str">
        <f t="shared" si="145"/>
        <v/>
      </c>
      <c r="BH440" s="464" t="str">
        <f t="shared" si="154"/>
        <v/>
      </c>
      <c r="BI440" s="464" t="str">
        <f t="shared" si="146"/>
        <v/>
      </c>
      <c r="BJ440" s="492"/>
      <c r="BK440" s="492"/>
      <c r="BL440" s="492"/>
      <c r="BM440" s="492"/>
      <c r="BN440" s="464" t="str">
        <f t="shared" si="147"/>
        <v/>
      </c>
      <c r="BO440" s="464" t="str">
        <f t="shared" si="148"/>
        <v/>
      </c>
      <c r="BP440" s="504" t="str">
        <f t="shared" si="155"/>
        <v/>
      </c>
      <c r="BQ440" s="510" t="str">
        <f t="shared" si="156"/>
        <v/>
      </c>
      <c r="BR440" s="510" t="str">
        <f>IF(F440="","",IF(OR(分岐管理シート!AK440&lt;1,分岐管理シート!AK440&gt;13),"error",""))</f>
        <v/>
      </c>
      <c r="BS440" s="510" t="str">
        <f>IF(F440="","",IF(VLOOKUP(AJ440,―!$AD$2:$AE$14,2,FALSE)&lt;=VLOOKUP(AK440,―!$AD$2:$AE$14,2,FALSE),"","error"))</f>
        <v/>
      </c>
      <c r="BT440" s="516"/>
      <c r="BU440" s="516"/>
      <c r="BV440" s="516"/>
      <c r="BW440" s="510" t="str">
        <f t="shared" si="149"/>
        <v/>
      </c>
      <c r="BX440" s="510" t="str">
        <f t="shared" si="150"/>
        <v/>
      </c>
      <c r="BY440" s="510" t="str">
        <f t="shared" si="151"/>
        <v/>
      </c>
      <c r="BZ440" s="516" t="str">
        <f t="shared" si="152"/>
        <v/>
      </c>
      <c r="CA440" s="510" t="str">
        <f>分岐管理シート!BB440</f>
        <v/>
      </c>
      <c r="CB440" s="511" t="str">
        <f t="shared" si="157"/>
        <v/>
      </c>
      <c r="CC440" s="517" t="str">
        <f t="shared" si="133"/>
        <v/>
      </c>
    </row>
    <row r="441" spans="1:81">
      <c r="A441" s="7"/>
      <c r="B441" s="16"/>
      <c r="C441" s="46">
        <v>360</v>
      </c>
      <c r="D441" s="64"/>
      <c r="E441" s="64"/>
      <c r="F441" s="64"/>
      <c r="G441" s="93"/>
      <c r="H441" s="93"/>
      <c r="I441" s="115"/>
      <c r="J441" s="115"/>
      <c r="K441" s="115"/>
      <c r="L441" s="115"/>
      <c r="M441" s="147"/>
      <c r="N441" s="161">
        <f t="shared" si="134"/>
        <v>0</v>
      </c>
      <c r="O441" s="167">
        <f t="shared" si="135"/>
        <v>0</v>
      </c>
      <c r="P441" s="181"/>
      <c r="Q441" s="194"/>
      <c r="R441" s="194"/>
      <c r="S441" s="194"/>
      <c r="T441" s="194"/>
      <c r="U441" s="194"/>
      <c r="V441" s="194"/>
      <c r="W441" s="194"/>
      <c r="X441" s="194"/>
      <c r="Y441" s="194"/>
      <c r="Z441" s="194"/>
      <c r="AA441" s="194"/>
      <c r="AB441" s="194"/>
      <c r="AC441" s="194"/>
      <c r="AD441" s="194"/>
      <c r="AE441" s="194"/>
      <c r="AF441" s="147"/>
      <c r="AG441" s="115"/>
      <c r="AH441" s="115"/>
      <c r="AI441" s="93"/>
      <c r="AJ441" s="93"/>
      <c r="AK441" s="307"/>
      <c r="AL441" s="325"/>
      <c r="AM441" s="325"/>
      <c r="AN441" s="147"/>
      <c r="AO441" s="350"/>
      <c r="AP441" s="359"/>
      <c r="AQ441" s="379"/>
      <c r="AR441" s="405"/>
      <c r="AS441" s="405"/>
      <c r="AT441" s="430" t="str">
        <f t="shared" si="136"/>
        <v/>
      </c>
      <c r="AU441" s="437" t="str">
        <f t="shared" si="137"/>
        <v/>
      </c>
      <c r="AV441" s="443" t="str">
        <f t="shared" si="138"/>
        <v/>
      </c>
      <c r="AW441" s="450" t="str">
        <f t="shared" si="132"/>
        <v/>
      </c>
      <c r="AX441" s="450" t="str">
        <f t="shared" si="139"/>
        <v/>
      </c>
      <c r="AY441" s="457" t="str">
        <f t="shared" si="140"/>
        <v/>
      </c>
      <c r="AZ441" s="464" t="str">
        <f t="shared" si="141"/>
        <v/>
      </c>
      <c r="BA441" s="47" t="str">
        <f t="shared" si="142"/>
        <v/>
      </c>
      <c r="BB441" s="47" t="str">
        <f t="shared" si="143"/>
        <v/>
      </c>
      <c r="BC441" s="47" t="str">
        <f t="shared" si="144"/>
        <v/>
      </c>
      <c r="BD441" s="47" t="str">
        <f t="shared" si="153"/>
        <v/>
      </c>
      <c r="BE441" s="486"/>
      <c r="BF441" s="492"/>
      <c r="BG441" s="464" t="str">
        <f t="shared" si="145"/>
        <v/>
      </c>
      <c r="BH441" s="464" t="str">
        <f t="shared" si="154"/>
        <v/>
      </c>
      <c r="BI441" s="464" t="str">
        <f t="shared" si="146"/>
        <v/>
      </c>
      <c r="BJ441" s="492"/>
      <c r="BK441" s="492"/>
      <c r="BL441" s="492"/>
      <c r="BM441" s="492"/>
      <c r="BN441" s="464" t="str">
        <f t="shared" si="147"/>
        <v/>
      </c>
      <c r="BO441" s="464" t="str">
        <f t="shared" si="148"/>
        <v/>
      </c>
      <c r="BP441" s="504" t="str">
        <f t="shared" si="155"/>
        <v/>
      </c>
      <c r="BQ441" s="510" t="str">
        <f t="shared" si="156"/>
        <v/>
      </c>
      <c r="BR441" s="510" t="str">
        <f>IF(F441="","",IF(OR(分岐管理シート!AK441&lt;1,分岐管理シート!AK441&gt;13),"error",""))</f>
        <v/>
      </c>
      <c r="BS441" s="510" t="str">
        <f>IF(F441="","",IF(VLOOKUP(AJ441,―!$AD$2:$AE$14,2,FALSE)&lt;=VLOOKUP(AK441,―!$AD$2:$AE$14,2,FALSE),"","error"))</f>
        <v/>
      </c>
      <c r="BT441" s="516"/>
      <c r="BU441" s="516"/>
      <c r="BV441" s="516"/>
      <c r="BW441" s="510" t="str">
        <f t="shared" si="149"/>
        <v/>
      </c>
      <c r="BX441" s="510" t="str">
        <f t="shared" si="150"/>
        <v/>
      </c>
      <c r="BY441" s="510" t="str">
        <f t="shared" si="151"/>
        <v/>
      </c>
      <c r="BZ441" s="516" t="str">
        <f t="shared" si="152"/>
        <v/>
      </c>
      <c r="CA441" s="510" t="str">
        <f>分岐管理シート!BB441</f>
        <v/>
      </c>
      <c r="CB441" s="511" t="str">
        <f t="shared" si="157"/>
        <v/>
      </c>
      <c r="CC441" s="517" t="str">
        <f t="shared" si="133"/>
        <v/>
      </c>
    </row>
    <row r="442" spans="1:81">
      <c r="A442" s="7"/>
      <c r="B442" s="16"/>
      <c r="C442" s="47">
        <v>361</v>
      </c>
      <c r="D442" s="64"/>
      <c r="E442" s="64"/>
      <c r="F442" s="64"/>
      <c r="G442" s="93"/>
      <c r="H442" s="93"/>
      <c r="I442" s="115"/>
      <c r="J442" s="115"/>
      <c r="K442" s="115"/>
      <c r="L442" s="115"/>
      <c r="M442" s="147"/>
      <c r="N442" s="161">
        <f t="shared" si="134"/>
        <v>0</v>
      </c>
      <c r="O442" s="167">
        <f t="shared" si="135"/>
        <v>0</v>
      </c>
      <c r="P442" s="181"/>
      <c r="Q442" s="194"/>
      <c r="R442" s="194"/>
      <c r="S442" s="194"/>
      <c r="T442" s="194"/>
      <c r="U442" s="194"/>
      <c r="V442" s="194"/>
      <c r="W442" s="194"/>
      <c r="X442" s="194"/>
      <c r="Y442" s="194"/>
      <c r="Z442" s="194"/>
      <c r="AA442" s="194"/>
      <c r="AB442" s="194"/>
      <c r="AC442" s="194"/>
      <c r="AD442" s="194"/>
      <c r="AE442" s="194"/>
      <c r="AF442" s="147"/>
      <c r="AG442" s="115"/>
      <c r="AH442" s="115"/>
      <c r="AI442" s="93"/>
      <c r="AJ442" s="93"/>
      <c r="AK442" s="307"/>
      <c r="AL442" s="325"/>
      <c r="AM442" s="325"/>
      <c r="AN442" s="147"/>
      <c r="AO442" s="350"/>
      <c r="AP442" s="359"/>
      <c r="AQ442" s="379"/>
      <c r="AR442" s="405"/>
      <c r="AS442" s="405"/>
      <c r="AT442" s="430" t="str">
        <f t="shared" si="136"/>
        <v/>
      </c>
      <c r="AU442" s="437" t="str">
        <f t="shared" si="137"/>
        <v/>
      </c>
      <c r="AV442" s="443" t="str">
        <f t="shared" si="138"/>
        <v/>
      </c>
      <c r="AW442" s="450" t="str">
        <f t="shared" si="132"/>
        <v/>
      </c>
      <c r="AX442" s="450" t="str">
        <f t="shared" si="139"/>
        <v/>
      </c>
      <c r="AY442" s="457" t="str">
        <f t="shared" si="140"/>
        <v/>
      </c>
      <c r="AZ442" s="464" t="str">
        <f t="shared" si="141"/>
        <v/>
      </c>
      <c r="BA442" s="47" t="str">
        <f t="shared" si="142"/>
        <v/>
      </c>
      <c r="BB442" s="47" t="str">
        <f t="shared" si="143"/>
        <v/>
      </c>
      <c r="BC442" s="47" t="str">
        <f t="shared" si="144"/>
        <v/>
      </c>
      <c r="BD442" s="47" t="str">
        <f t="shared" si="153"/>
        <v/>
      </c>
      <c r="BE442" s="486"/>
      <c r="BF442" s="492"/>
      <c r="BG442" s="464" t="str">
        <f t="shared" si="145"/>
        <v/>
      </c>
      <c r="BH442" s="464" t="str">
        <f t="shared" si="154"/>
        <v/>
      </c>
      <c r="BI442" s="464" t="str">
        <f t="shared" si="146"/>
        <v/>
      </c>
      <c r="BJ442" s="492"/>
      <c r="BK442" s="492"/>
      <c r="BL442" s="492"/>
      <c r="BM442" s="492"/>
      <c r="BN442" s="464" t="str">
        <f t="shared" si="147"/>
        <v/>
      </c>
      <c r="BO442" s="464" t="str">
        <f t="shared" si="148"/>
        <v/>
      </c>
      <c r="BP442" s="504" t="str">
        <f t="shared" si="155"/>
        <v/>
      </c>
      <c r="BQ442" s="510" t="str">
        <f t="shared" si="156"/>
        <v/>
      </c>
      <c r="BR442" s="510" t="str">
        <f>IF(F442="","",IF(OR(分岐管理シート!AK442&lt;1,分岐管理シート!AK442&gt;13),"error",""))</f>
        <v/>
      </c>
      <c r="BS442" s="510" t="str">
        <f>IF(F442="","",IF(VLOOKUP(AJ442,―!$AD$2:$AE$14,2,FALSE)&lt;=VLOOKUP(AK442,―!$AD$2:$AE$14,2,FALSE),"","error"))</f>
        <v/>
      </c>
      <c r="BT442" s="516"/>
      <c r="BU442" s="516"/>
      <c r="BV442" s="516"/>
      <c r="BW442" s="510" t="str">
        <f t="shared" si="149"/>
        <v/>
      </c>
      <c r="BX442" s="510" t="str">
        <f t="shared" si="150"/>
        <v/>
      </c>
      <c r="BY442" s="510" t="str">
        <f t="shared" si="151"/>
        <v/>
      </c>
      <c r="BZ442" s="516" t="str">
        <f t="shared" si="152"/>
        <v/>
      </c>
      <c r="CA442" s="510" t="str">
        <f>分岐管理シート!BB442</f>
        <v/>
      </c>
      <c r="CB442" s="511" t="str">
        <f t="shared" si="157"/>
        <v/>
      </c>
      <c r="CC442" s="517" t="str">
        <f t="shared" si="133"/>
        <v/>
      </c>
    </row>
    <row r="443" spans="1:81">
      <c r="A443" s="7"/>
      <c r="B443" s="16"/>
      <c r="C443" s="47">
        <v>362</v>
      </c>
      <c r="D443" s="64"/>
      <c r="E443" s="64"/>
      <c r="F443" s="64"/>
      <c r="G443" s="93"/>
      <c r="H443" s="93"/>
      <c r="I443" s="115"/>
      <c r="J443" s="115"/>
      <c r="K443" s="115"/>
      <c r="L443" s="115"/>
      <c r="M443" s="147"/>
      <c r="N443" s="161">
        <f t="shared" si="134"/>
        <v>0</v>
      </c>
      <c r="O443" s="167">
        <f t="shared" si="135"/>
        <v>0</v>
      </c>
      <c r="P443" s="181"/>
      <c r="Q443" s="194"/>
      <c r="R443" s="194"/>
      <c r="S443" s="194"/>
      <c r="T443" s="194"/>
      <c r="U443" s="194"/>
      <c r="V443" s="194"/>
      <c r="W443" s="194"/>
      <c r="X443" s="194"/>
      <c r="Y443" s="194"/>
      <c r="Z443" s="194"/>
      <c r="AA443" s="194"/>
      <c r="AB443" s="194"/>
      <c r="AC443" s="194"/>
      <c r="AD443" s="194"/>
      <c r="AE443" s="194"/>
      <c r="AF443" s="147"/>
      <c r="AG443" s="115"/>
      <c r="AH443" s="115"/>
      <c r="AI443" s="93"/>
      <c r="AJ443" s="93"/>
      <c r="AK443" s="307"/>
      <c r="AL443" s="325"/>
      <c r="AM443" s="325"/>
      <c r="AN443" s="147"/>
      <c r="AO443" s="350"/>
      <c r="AP443" s="359"/>
      <c r="AQ443" s="379"/>
      <c r="AR443" s="405"/>
      <c r="AS443" s="405"/>
      <c r="AT443" s="430" t="str">
        <f t="shared" si="136"/>
        <v/>
      </c>
      <c r="AU443" s="437" t="str">
        <f t="shared" si="137"/>
        <v/>
      </c>
      <c r="AV443" s="443" t="str">
        <f t="shared" si="138"/>
        <v/>
      </c>
      <c r="AW443" s="450" t="str">
        <f t="shared" si="132"/>
        <v/>
      </c>
      <c r="AX443" s="450" t="str">
        <f t="shared" si="139"/>
        <v/>
      </c>
      <c r="AY443" s="457" t="str">
        <f t="shared" si="140"/>
        <v/>
      </c>
      <c r="AZ443" s="464" t="str">
        <f t="shared" si="141"/>
        <v/>
      </c>
      <c r="BA443" s="47" t="str">
        <f t="shared" si="142"/>
        <v/>
      </c>
      <c r="BB443" s="47" t="str">
        <f t="shared" si="143"/>
        <v/>
      </c>
      <c r="BC443" s="47" t="str">
        <f t="shared" si="144"/>
        <v/>
      </c>
      <c r="BD443" s="47" t="str">
        <f t="shared" si="153"/>
        <v/>
      </c>
      <c r="BE443" s="486"/>
      <c r="BF443" s="492"/>
      <c r="BG443" s="464" t="str">
        <f t="shared" si="145"/>
        <v/>
      </c>
      <c r="BH443" s="464" t="str">
        <f t="shared" si="154"/>
        <v/>
      </c>
      <c r="BI443" s="464" t="str">
        <f t="shared" si="146"/>
        <v/>
      </c>
      <c r="BJ443" s="492"/>
      <c r="BK443" s="492"/>
      <c r="BL443" s="492"/>
      <c r="BM443" s="492"/>
      <c r="BN443" s="464" t="str">
        <f t="shared" si="147"/>
        <v/>
      </c>
      <c r="BO443" s="464" t="str">
        <f t="shared" si="148"/>
        <v/>
      </c>
      <c r="BP443" s="504" t="str">
        <f t="shared" si="155"/>
        <v/>
      </c>
      <c r="BQ443" s="510" t="str">
        <f t="shared" si="156"/>
        <v/>
      </c>
      <c r="BR443" s="510" t="str">
        <f>IF(F443="","",IF(OR(分岐管理シート!AK443&lt;1,分岐管理シート!AK443&gt;13),"error",""))</f>
        <v/>
      </c>
      <c r="BS443" s="510" t="str">
        <f>IF(F443="","",IF(VLOOKUP(AJ443,―!$AD$2:$AE$14,2,FALSE)&lt;=VLOOKUP(AK443,―!$AD$2:$AE$14,2,FALSE),"","error"))</f>
        <v/>
      </c>
      <c r="BT443" s="516"/>
      <c r="BU443" s="516"/>
      <c r="BV443" s="516"/>
      <c r="BW443" s="510" t="str">
        <f t="shared" si="149"/>
        <v/>
      </c>
      <c r="BX443" s="510" t="str">
        <f t="shared" si="150"/>
        <v/>
      </c>
      <c r="BY443" s="510" t="str">
        <f t="shared" si="151"/>
        <v/>
      </c>
      <c r="BZ443" s="516" t="str">
        <f t="shared" si="152"/>
        <v/>
      </c>
      <c r="CA443" s="510" t="str">
        <f>分岐管理シート!BB443</f>
        <v/>
      </c>
      <c r="CB443" s="511" t="str">
        <f t="shared" si="157"/>
        <v/>
      </c>
      <c r="CC443" s="517" t="str">
        <f t="shared" si="133"/>
        <v/>
      </c>
    </row>
    <row r="444" spans="1:81">
      <c r="A444" s="7"/>
      <c r="B444" s="16"/>
      <c r="C444" s="46">
        <v>363</v>
      </c>
      <c r="D444" s="64"/>
      <c r="E444" s="64"/>
      <c r="F444" s="64"/>
      <c r="G444" s="93"/>
      <c r="H444" s="93"/>
      <c r="I444" s="115"/>
      <c r="J444" s="115"/>
      <c r="K444" s="115"/>
      <c r="L444" s="115"/>
      <c r="M444" s="147"/>
      <c r="N444" s="161">
        <f t="shared" si="134"/>
        <v>0</v>
      </c>
      <c r="O444" s="167">
        <f t="shared" si="135"/>
        <v>0</v>
      </c>
      <c r="P444" s="181"/>
      <c r="Q444" s="194"/>
      <c r="R444" s="194"/>
      <c r="S444" s="194"/>
      <c r="T444" s="194"/>
      <c r="U444" s="194"/>
      <c r="V444" s="194"/>
      <c r="W444" s="194"/>
      <c r="X444" s="194"/>
      <c r="Y444" s="194"/>
      <c r="Z444" s="194"/>
      <c r="AA444" s="194"/>
      <c r="AB444" s="194"/>
      <c r="AC444" s="194"/>
      <c r="AD444" s="194"/>
      <c r="AE444" s="194"/>
      <c r="AF444" s="147"/>
      <c r="AG444" s="115"/>
      <c r="AH444" s="115"/>
      <c r="AI444" s="93"/>
      <c r="AJ444" s="93"/>
      <c r="AK444" s="307"/>
      <c r="AL444" s="325"/>
      <c r="AM444" s="325"/>
      <c r="AN444" s="147"/>
      <c r="AO444" s="350"/>
      <c r="AP444" s="359"/>
      <c r="AQ444" s="379"/>
      <c r="AR444" s="405"/>
      <c r="AS444" s="405"/>
      <c r="AT444" s="430" t="str">
        <f t="shared" si="136"/>
        <v/>
      </c>
      <c r="AU444" s="437" t="str">
        <f t="shared" si="137"/>
        <v/>
      </c>
      <c r="AV444" s="443" t="str">
        <f t="shared" si="138"/>
        <v/>
      </c>
      <c r="AW444" s="450" t="str">
        <f t="shared" si="132"/>
        <v/>
      </c>
      <c r="AX444" s="450" t="str">
        <f t="shared" si="139"/>
        <v/>
      </c>
      <c r="AY444" s="457" t="str">
        <f t="shared" si="140"/>
        <v/>
      </c>
      <c r="AZ444" s="464" t="str">
        <f t="shared" si="141"/>
        <v/>
      </c>
      <c r="BA444" s="47" t="str">
        <f t="shared" si="142"/>
        <v/>
      </c>
      <c r="BB444" s="47" t="str">
        <f t="shared" si="143"/>
        <v/>
      </c>
      <c r="BC444" s="47" t="str">
        <f t="shared" si="144"/>
        <v/>
      </c>
      <c r="BD444" s="47" t="str">
        <f t="shared" si="153"/>
        <v/>
      </c>
      <c r="BE444" s="486"/>
      <c r="BF444" s="492"/>
      <c r="BG444" s="464" t="str">
        <f t="shared" si="145"/>
        <v/>
      </c>
      <c r="BH444" s="464" t="str">
        <f t="shared" si="154"/>
        <v/>
      </c>
      <c r="BI444" s="464" t="str">
        <f t="shared" si="146"/>
        <v/>
      </c>
      <c r="BJ444" s="492"/>
      <c r="BK444" s="492"/>
      <c r="BL444" s="492"/>
      <c r="BM444" s="492"/>
      <c r="BN444" s="464" t="str">
        <f t="shared" si="147"/>
        <v/>
      </c>
      <c r="BO444" s="464" t="str">
        <f t="shared" si="148"/>
        <v/>
      </c>
      <c r="BP444" s="504" t="str">
        <f t="shared" si="155"/>
        <v/>
      </c>
      <c r="BQ444" s="510" t="str">
        <f t="shared" si="156"/>
        <v/>
      </c>
      <c r="BR444" s="510" t="str">
        <f>IF(F444="","",IF(OR(分岐管理シート!AK444&lt;1,分岐管理シート!AK444&gt;13),"error",""))</f>
        <v/>
      </c>
      <c r="BS444" s="510" t="str">
        <f>IF(F444="","",IF(VLOOKUP(AJ444,―!$AD$2:$AE$14,2,FALSE)&lt;=VLOOKUP(AK444,―!$AD$2:$AE$14,2,FALSE),"","error"))</f>
        <v/>
      </c>
      <c r="BT444" s="516"/>
      <c r="BU444" s="516"/>
      <c r="BV444" s="516"/>
      <c r="BW444" s="510" t="str">
        <f t="shared" si="149"/>
        <v/>
      </c>
      <c r="BX444" s="510" t="str">
        <f t="shared" si="150"/>
        <v/>
      </c>
      <c r="BY444" s="510" t="str">
        <f t="shared" si="151"/>
        <v/>
      </c>
      <c r="BZ444" s="516" t="str">
        <f t="shared" si="152"/>
        <v/>
      </c>
      <c r="CA444" s="510" t="str">
        <f>分岐管理シート!BB444</f>
        <v/>
      </c>
      <c r="CB444" s="511" t="str">
        <f t="shared" si="157"/>
        <v/>
      </c>
      <c r="CC444" s="517" t="str">
        <f t="shared" si="133"/>
        <v/>
      </c>
    </row>
    <row r="445" spans="1:81">
      <c r="A445" s="7"/>
      <c r="B445" s="16"/>
      <c r="C445" s="47">
        <v>364</v>
      </c>
      <c r="D445" s="64"/>
      <c r="E445" s="64"/>
      <c r="F445" s="64"/>
      <c r="G445" s="93"/>
      <c r="H445" s="93"/>
      <c r="I445" s="115"/>
      <c r="J445" s="115"/>
      <c r="K445" s="115"/>
      <c r="L445" s="115"/>
      <c r="M445" s="147"/>
      <c r="N445" s="161">
        <f t="shared" si="134"/>
        <v>0</v>
      </c>
      <c r="O445" s="167">
        <f t="shared" si="135"/>
        <v>0</v>
      </c>
      <c r="P445" s="181"/>
      <c r="Q445" s="194"/>
      <c r="R445" s="194"/>
      <c r="S445" s="194"/>
      <c r="T445" s="194"/>
      <c r="U445" s="194"/>
      <c r="V445" s="194"/>
      <c r="W445" s="194"/>
      <c r="X445" s="194"/>
      <c r="Y445" s="194"/>
      <c r="Z445" s="194"/>
      <c r="AA445" s="194"/>
      <c r="AB445" s="194"/>
      <c r="AC445" s="194"/>
      <c r="AD445" s="194"/>
      <c r="AE445" s="194"/>
      <c r="AF445" s="147"/>
      <c r="AG445" s="115"/>
      <c r="AH445" s="115"/>
      <c r="AI445" s="93"/>
      <c r="AJ445" s="93"/>
      <c r="AK445" s="307"/>
      <c r="AL445" s="325"/>
      <c r="AM445" s="325"/>
      <c r="AN445" s="147"/>
      <c r="AO445" s="350"/>
      <c r="AP445" s="359"/>
      <c r="AQ445" s="379"/>
      <c r="AR445" s="405"/>
      <c r="AS445" s="405"/>
      <c r="AT445" s="430" t="str">
        <f t="shared" si="136"/>
        <v/>
      </c>
      <c r="AU445" s="437" t="str">
        <f t="shared" si="137"/>
        <v/>
      </c>
      <c r="AV445" s="443" t="str">
        <f t="shared" si="138"/>
        <v/>
      </c>
      <c r="AW445" s="450" t="str">
        <f t="shared" si="132"/>
        <v/>
      </c>
      <c r="AX445" s="450" t="str">
        <f t="shared" si="139"/>
        <v/>
      </c>
      <c r="AY445" s="457" t="str">
        <f t="shared" si="140"/>
        <v/>
      </c>
      <c r="AZ445" s="464" t="str">
        <f t="shared" si="141"/>
        <v/>
      </c>
      <c r="BA445" s="47" t="str">
        <f t="shared" si="142"/>
        <v/>
      </c>
      <c r="BB445" s="47" t="str">
        <f t="shared" si="143"/>
        <v/>
      </c>
      <c r="BC445" s="47" t="str">
        <f t="shared" si="144"/>
        <v/>
      </c>
      <c r="BD445" s="47" t="str">
        <f t="shared" si="153"/>
        <v/>
      </c>
      <c r="BE445" s="486"/>
      <c r="BF445" s="492"/>
      <c r="BG445" s="464" t="str">
        <f t="shared" si="145"/>
        <v/>
      </c>
      <c r="BH445" s="464" t="str">
        <f t="shared" si="154"/>
        <v/>
      </c>
      <c r="BI445" s="464" t="str">
        <f t="shared" si="146"/>
        <v/>
      </c>
      <c r="BJ445" s="492"/>
      <c r="BK445" s="492"/>
      <c r="BL445" s="492"/>
      <c r="BM445" s="492"/>
      <c r="BN445" s="464" t="str">
        <f t="shared" si="147"/>
        <v/>
      </c>
      <c r="BO445" s="464" t="str">
        <f t="shared" si="148"/>
        <v/>
      </c>
      <c r="BP445" s="504" t="str">
        <f t="shared" si="155"/>
        <v/>
      </c>
      <c r="BQ445" s="510" t="str">
        <f t="shared" si="156"/>
        <v/>
      </c>
      <c r="BR445" s="510" t="str">
        <f>IF(F445="","",IF(OR(分岐管理シート!AK445&lt;1,分岐管理シート!AK445&gt;13),"error",""))</f>
        <v/>
      </c>
      <c r="BS445" s="510" t="str">
        <f>IF(F445="","",IF(VLOOKUP(AJ445,―!$AD$2:$AE$14,2,FALSE)&lt;=VLOOKUP(AK445,―!$AD$2:$AE$14,2,FALSE),"","error"))</f>
        <v/>
      </c>
      <c r="BT445" s="516"/>
      <c r="BU445" s="516"/>
      <c r="BV445" s="516"/>
      <c r="BW445" s="510" t="str">
        <f t="shared" si="149"/>
        <v/>
      </c>
      <c r="BX445" s="510" t="str">
        <f t="shared" si="150"/>
        <v/>
      </c>
      <c r="BY445" s="510" t="str">
        <f t="shared" si="151"/>
        <v/>
      </c>
      <c r="BZ445" s="516" t="str">
        <f t="shared" si="152"/>
        <v/>
      </c>
      <c r="CA445" s="510" t="str">
        <f>分岐管理シート!BB445</f>
        <v/>
      </c>
      <c r="CB445" s="511" t="str">
        <f t="shared" si="157"/>
        <v/>
      </c>
      <c r="CC445" s="517" t="str">
        <f t="shared" si="133"/>
        <v/>
      </c>
    </row>
    <row r="446" spans="1:81">
      <c r="A446" s="7"/>
      <c r="B446" s="16"/>
      <c r="C446" s="47">
        <v>365</v>
      </c>
      <c r="D446" s="64"/>
      <c r="E446" s="64"/>
      <c r="F446" s="64"/>
      <c r="G446" s="93"/>
      <c r="H446" s="93"/>
      <c r="I446" s="115"/>
      <c r="J446" s="115"/>
      <c r="K446" s="115"/>
      <c r="L446" s="115"/>
      <c r="M446" s="147"/>
      <c r="N446" s="161">
        <f t="shared" si="134"/>
        <v>0</v>
      </c>
      <c r="O446" s="167">
        <f t="shared" si="135"/>
        <v>0</v>
      </c>
      <c r="P446" s="181"/>
      <c r="Q446" s="194"/>
      <c r="R446" s="194"/>
      <c r="S446" s="194"/>
      <c r="T446" s="194"/>
      <c r="U446" s="194"/>
      <c r="V446" s="194"/>
      <c r="W446" s="194"/>
      <c r="X446" s="194"/>
      <c r="Y446" s="194"/>
      <c r="Z446" s="194"/>
      <c r="AA446" s="194"/>
      <c r="AB446" s="194"/>
      <c r="AC446" s="194"/>
      <c r="AD446" s="194"/>
      <c r="AE446" s="194"/>
      <c r="AF446" s="147"/>
      <c r="AG446" s="115"/>
      <c r="AH446" s="115"/>
      <c r="AI446" s="93"/>
      <c r="AJ446" s="93"/>
      <c r="AK446" s="307"/>
      <c r="AL446" s="325"/>
      <c r="AM446" s="325"/>
      <c r="AN446" s="147"/>
      <c r="AO446" s="350"/>
      <c r="AP446" s="359"/>
      <c r="AQ446" s="379"/>
      <c r="AR446" s="405"/>
      <c r="AS446" s="405"/>
      <c r="AT446" s="430" t="str">
        <f t="shared" si="136"/>
        <v/>
      </c>
      <c r="AU446" s="437" t="str">
        <f t="shared" si="137"/>
        <v/>
      </c>
      <c r="AV446" s="443" t="str">
        <f t="shared" si="138"/>
        <v/>
      </c>
      <c r="AW446" s="450" t="str">
        <f t="shared" si="132"/>
        <v/>
      </c>
      <c r="AX446" s="450" t="str">
        <f t="shared" si="139"/>
        <v/>
      </c>
      <c r="AY446" s="457" t="str">
        <f t="shared" si="140"/>
        <v/>
      </c>
      <c r="AZ446" s="464" t="str">
        <f t="shared" si="141"/>
        <v/>
      </c>
      <c r="BA446" s="47" t="str">
        <f t="shared" si="142"/>
        <v/>
      </c>
      <c r="BB446" s="47" t="str">
        <f t="shared" si="143"/>
        <v/>
      </c>
      <c r="BC446" s="47" t="str">
        <f t="shared" si="144"/>
        <v/>
      </c>
      <c r="BD446" s="47" t="str">
        <f t="shared" si="153"/>
        <v/>
      </c>
      <c r="BE446" s="486"/>
      <c r="BF446" s="492"/>
      <c r="BG446" s="464" t="str">
        <f t="shared" si="145"/>
        <v/>
      </c>
      <c r="BH446" s="464" t="str">
        <f t="shared" si="154"/>
        <v/>
      </c>
      <c r="BI446" s="464" t="str">
        <f t="shared" si="146"/>
        <v/>
      </c>
      <c r="BJ446" s="492"/>
      <c r="BK446" s="492"/>
      <c r="BL446" s="492"/>
      <c r="BM446" s="492"/>
      <c r="BN446" s="464" t="str">
        <f t="shared" si="147"/>
        <v/>
      </c>
      <c r="BO446" s="464" t="str">
        <f t="shared" si="148"/>
        <v/>
      </c>
      <c r="BP446" s="504" t="str">
        <f t="shared" si="155"/>
        <v/>
      </c>
      <c r="BQ446" s="510" t="str">
        <f t="shared" si="156"/>
        <v/>
      </c>
      <c r="BR446" s="510" t="str">
        <f>IF(F446="","",IF(OR(分岐管理シート!AK446&lt;1,分岐管理シート!AK446&gt;13),"error",""))</f>
        <v/>
      </c>
      <c r="BS446" s="510" t="str">
        <f>IF(F446="","",IF(VLOOKUP(AJ446,―!$AD$2:$AE$14,2,FALSE)&lt;=VLOOKUP(AK446,―!$AD$2:$AE$14,2,FALSE),"","error"))</f>
        <v/>
      </c>
      <c r="BT446" s="516"/>
      <c r="BU446" s="516"/>
      <c r="BV446" s="516"/>
      <c r="BW446" s="510" t="str">
        <f t="shared" si="149"/>
        <v/>
      </c>
      <c r="BX446" s="510" t="str">
        <f t="shared" si="150"/>
        <v/>
      </c>
      <c r="BY446" s="510" t="str">
        <f t="shared" si="151"/>
        <v/>
      </c>
      <c r="BZ446" s="516" t="str">
        <f t="shared" si="152"/>
        <v/>
      </c>
      <c r="CA446" s="510" t="str">
        <f>分岐管理シート!BB446</f>
        <v/>
      </c>
      <c r="CB446" s="511" t="str">
        <f t="shared" si="157"/>
        <v/>
      </c>
      <c r="CC446" s="517" t="str">
        <f t="shared" si="133"/>
        <v/>
      </c>
    </row>
    <row r="447" spans="1:81">
      <c r="A447" s="7"/>
      <c r="B447" s="16"/>
      <c r="C447" s="46">
        <v>366</v>
      </c>
      <c r="D447" s="64"/>
      <c r="E447" s="64"/>
      <c r="F447" s="64"/>
      <c r="G447" s="93"/>
      <c r="H447" s="93"/>
      <c r="I447" s="115"/>
      <c r="J447" s="115"/>
      <c r="K447" s="115"/>
      <c r="L447" s="115"/>
      <c r="M447" s="147"/>
      <c r="N447" s="161">
        <f t="shared" si="134"/>
        <v>0</v>
      </c>
      <c r="O447" s="167">
        <f t="shared" si="135"/>
        <v>0</v>
      </c>
      <c r="P447" s="181"/>
      <c r="Q447" s="194"/>
      <c r="R447" s="194"/>
      <c r="S447" s="194"/>
      <c r="T447" s="194"/>
      <c r="U447" s="194"/>
      <c r="V447" s="194"/>
      <c r="W447" s="194"/>
      <c r="X447" s="194"/>
      <c r="Y447" s="194"/>
      <c r="Z447" s="194"/>
      <c r="AA447" s="194"/>
      <c r="AB447" s="194"/>
      <c r="AC447" s="194"/>
      <c r="AD447" s="194"/>
      <c r="AE447" s="194"/>
      <c r="AF447" s="147"/>
      <c r="AG447" s="115"/>
      <c r="AH447" s="115"/>
      <c r="AI447" s="93"/>
      <c r="AJ447" s="93"/>
      <c r="AK447" s="307"/>
      <c r="AL447" s="325"/>
      <c r="AM447" s="325"/>
      <c r="AN447" s="147"/>
      <c r="AO447" s="350"/>
      <c r="AP447" s="359"/>
      <c r="AQ447" s="379"/>
      <c r="AR447" s="405"/>
      <c r="AS447" s="405"/>
      <c r="AT447" s="430" t="str">
        <f t="shared" si="136"/>
        <v/>
      </c>
      <c r="AU447" s="437" t="str">
        <f t="shared" si="137"/>
        <v/>
      </c>
      <c r="AV447" s="443" t="str">
        <f t="shared" si="138"/>
        <v/>
      </c>
      <c r="AW447" s="450" t="str">
        <f t="shared" si="132"/>
        <v/>
      </c>
      <c r="AX447" s="450" t="str">
        <f t="shared" si="139"/>
        <v/>
      </c>
      <c r="AY447" s="457" t="str">
        <f t="shared" si="140"/>
        <v/>
      </c>
      <c r="AZ447" s="464" t="str">
        <f t="shared" si="141"/>
        <v/>
      </c>
      <c r="BA447" s="47" t="str">
        <f t="shared" si="142"/>
        <v/>
      </c>
      <c r="BB447" s="47" t="str">
        <f t="shared" si="143"/>
        <v/>
      </c>
      <c r="BC447" s="47" t="str">
        <f t="shared" si="144"/>
        <v/>
      </c>
      <c r="BD447" s="47" t="str">
        <f t="shared" si="153"/>
        <v/>
      </c>
      <c r="BE447" s="486"/>
      <c r="BF447" s="492"/>
      <c r="BG447" s="464" t="str">
        <f t="shared" si="145"/>
        <v/>
      </c>
      <c r="BH447" s="464" t="str">
        <f t="shared" si="154"/>
        <v/>
      </c>
      <c r="BI447" s="464" t="str">
        <f t="shared" si="146"/>
        <v/>
      </c>
      <c r="BJ447" s="492"/>
      <c r="BK447" s="492"/>
      <c r="BL447" s="492"/>
      <c r="BM447" s="492"/>
      <c r="BN447" s="464" t="str">
        <f t="shared" si="147"/>
        <v/>
      </c>
      <c r="BO447" s="464" t="str">
        <f t="shared" si="148"/>
        <v/>
      </c>
      <c r="BP447" s="504" t="str">
        <f t="shared" si="155"/>
        <v/>
      </c>
      <c r="BQ447" s="510" t="str">
        <f t="shared" si="156"/>
        <v/>
      </c>
      <c r="BR447" s="510" t="str">
        <f>IF(F447="","",IF(OR(分岐管理シート!AK447&lt;1,分岐管理シート!AK447&gt;13),"error",""))</f>
        <v/>
      </c>
      <c r="BS447" s="510" t="str">
        <f>IF(F447="","",IF(VLOOKUP(AJ447,―!$AD$2:$AE$14,2,FALSE)&lt;=VLOOKUP(AK447,―!$AD$2:$AE$14,2,FALSE),"","error"))</f>
        <v/>
      </c>
      <c r="BT447" s="516"/>
      <c r="BU447" s="516"/>
      <c r="BV447" s="516"/>
      <c r="BW447" s="510" t="str">
        <f t="shared" si="149"/>
        <v/>
      </c>
      <c r="BX447" s="510" t="str">
        <f t="shared" si="150"/>
        <v/>
      </c>
      <c r="BY447" s="510" t="str">
        <f t="shared" si="151"/>
        <v/>
      </c>
      <c r="BZ447" s="516" t="str">
        <f t="shared" si="152"/>
        <v/>
      </c>
      <c r="CA447" s="510" t="str">
        <f>分岐管理シート!BB447</f>
        <v/>
      </c>
      <c r="CB447" s="511" t="str">
        <f t="shared" si="157"/>
        <v/>
      </c>
      <c r="CC447" s="517" t="str">
        <f t="shared" si="133"/>
        <v/>
      </c>
    </row>
    <row r="448" spans="1:81">
      <c r="A448" s="7"/>
      <c r="B448" s="16"/>
      <c r="C448" s="47">
        <v>367</v>
      </c>
      <c r="D448" s="64"/>
      <c r="E448" s="64"/>
      <c r="F448" s="64"/>
      <c r="G448" s="93"/>
      <c r="H448" s="93"/>
      <c r="I448" s="115"/>
      <c r="J448" s="115"/>
      <c r="K448" s="115"/>
      <c r="L448" s="115"/>
      <c r="M448" s="147"/>
      <c r="N448" s="161">
        <f t="shared" si="134"/>
        <v>0</v>
      </c>
      <c r="O448" s="167">
        <f t="shared" si="135"/>
        <v>0</v>
      </c>
      <c r="P448" s="181"/>
      <c r="Q448" s="194"/>
      <c r="R448" s="194"/>
      <c r="S448" s="194"/>
      <c r="T448" s="194"/>
      <c r="U448" s="194"/>
      <c r="V448" s="194"/>
      <c r="W448" s="194"/>
      <c r="X448" s="194"/>
      <c r="Y448" s="194"/>
      <c r="Z448" s="194"/>
      <c r="AA448" s="194"/>
      <c r="AB448" s="194"/>
      <c r="AC448" s="194"/>
      <c r="AD448" s="194"/>
      <c r="AE448" s="194"/>
      <c r="AF448" s="147"/>
      <c r="AG448" s="115"/>
      <c r="AH448" s="115"/>
      <c r="AI448" s="93"/>
      <c r="AJ448" s="93"/>
      <c r="AK448" s="307"/>
      <c r="AL448" s="325"/>
      <c r="AM448" s="325"/>
      <c r="AN448" s="147"/>
      <c r="AO448" s="350"/>
      <c r="AP448" s="359"/>
      <c r="AQ448" s="379"/>
      <c r="AR448" s="405"/>
      <c r="AS448" s="405"/>
      <c r="AT448" s="430" t="str">
        <f t="shared" si="136"/>
        <v/>
      </c>
      <c r="AU448" s="437" t="str">
        <f t="shared" si="137"/>
        <v/>
      </c>
      <c r="AV448" s="443" t="str">
        <f t="shared" si="138"/>
        <v/>
      </c>
      <c r="AW448" s="450" t="str">
        <f t="shared" si="132"/>
        <v/>
      </c>
      <c r="AX448" s="450" t="str">
        <f t="shared" si="139"/>
        <v/>
      </c>
      <c r="AY448" s="457" t="str">
        <f t="shared" si="140"/>
        <v/>
      </c>
      <c r="AZ448" s="464" t="str">
        <f t="shared" si="141"/>
        <v/>
      </c>
      <c r="BA448" s="47" t="str">
        <f t="shared" si="142"/>
        <v/>
      </c>
      <c r="BB448" s="47" t="str">
        <f t="shared" si="143"/>
        <v/>
      </c>
      <c r="BC448" s="47" t="str">
        <f t="shared" si="144"/>
        <v/>
      </c>
      <c r="BD448" s="47" t="str">
        <f t="shared" si="153"/>
        <v/>
      </c>
      <c r="BE448" s="486"/>
      <c r="BF448" s="492"/>
      <c r="BG448" s="464" t="str">
        <f t="shared" si="145"/>
        <v/>
      </c>
      <c r="BH448" s="464" t="str">
        <f t="shared" si="154"/>
        <v/>
      </c>
      <c r="BI448" s="464" t="str">
        <f t="shared" si="146"/>
        <v/>
      </c>
      <c r="BJ448" s="492"/>
      <c r="BK448" s="492"/>
      <c r="BL448" s="492"/>
      <c r="BM448" s="492"/>
      <c r="BN448" s="464" t="str">
        <f t="shared" si="147"/>
        <v/>
      </c>
      <c r="BO448" s="464" t="str">
        <f t="shared" si="148"/>
        <v/>
      </c>
      <c r="BP448" s="504" t="str">
        <f t="shared" si="155"/>
        <v/>
      </c>
      <c r="BQ448" s="510" t="str">
        <f t="shared" si="156"/>
        <v/>
      </c>
      <c r="BR448" s="510" t="str">
        <f>IF(F448="","",IF(OR(分岐管理シート!AK448&lt;1,分岐管理シート!AK448&gt;13),"error",""))</f>
        <v/>
      </c>
      <c r="BS448" s="510" t="str">
        <f>IF(F448="","",IF(VLOOKUP(AJ448,―!$AD$2:$AE$14,2,FALSE)&lt;=VLOOKUP(AK448,―!$AD$2:$AE$14,2,FALSE),"","error"))</f>
        <v/>
      </c>
      <c r="BT448" s="516"/>
      <c r="BU448" s="516"/>
      <c r="BV448" s="516"/>
      <c r="BW448" s="510" t="str">
        <f t="shared" si="149"/>
        <v/>
      </c>
      <c r="BX448" s="510" t="str">
        <f t="shared" si="150"/>
        <v/>
      </c>
      <c r="BY448" s="510" t="str">
        <f t="shared" si="151"/>
        <v/>
      </c>
      <c r="BZ448" s="516" t="str">
        <f t="shared" si="152"/>
        <v/>
      </c>
      <c r="CA448" s="510" t="str">
        <f>分岐管理シート!BB448</f>
        <v/>
      </c>
      <c r="CB448" s="511" t="str">
        <f t="shared" si="157"/>
        <v/>
      </c>
      <c r="CC448" s="517" t="str">
        <f t="shared" si="133"/>
        <v/>
      </c>
    </row>
    <row r="449" spans="1:81">
      <c r="A449" s="7"/>
      <c r="B449" s="16"/>
      <c r="C449" s="47">
        <v>368</v>
      </c>
      <c r="D449" s="64"/>
      <c r="E449" s="64"/>
      <c r="F449" s="64"/>
      <c r="G449" s="93"/>
      <c r="H449" s="93"/>
      <c r="I449" s="115"/>
      <c r="J449" s="115"/>
      <c r="K449" s="115"/>
      <c r="L449" s="115"/>
      <c r="M449" s="147"/>
      <c r="N449" s="161">
        <f t="shared" si="134"/>
        <v>0</v>
      </c>
      <c r="O449" s="167">
        <f t="shared" si="135"/>
        <v>0</v>
      </c>
      <c r="P449" s="181"/>
      <c r="Q449" s="194"/>
      <c r="R449" s="194"/>
      <c r="S449" s="194"/>
      <c r="T449" s="194"/>
      <c r="U449" s="194"/>
      <c r="V449" s="194"/>
      <c r="W449" s="194"/>
      <c r="X449" s="194"/>
      <c r="Y449" s="194"/>
      <c r="Z449" s="194"/>
      <c r="AA449" s="194"/>
      <c r="AB449" s="194"/>
      <c r="AC449" s="194"/>
      <c r="AD449" s="194"/>
      <c r="AE449" s="194"/>
      <c r="AF449" s="147"/>
      <c r="AG449" s="115"/>
      <c r="AH449" s="115"/>
      <c r="AI449" s="93"/>
      <c r="AJ449" s="93"/>
      <c r="AK449" s="307"/>
      <c r="AL449" s="325"/>
      <c r="AM449" s="325"/>
      <c r="AN449" s="147"/>
      <c r="AO449" s="350"/>
      <c r="AP449" s="359"/>
      <c r="AQ449" s="379"/>
      <c r="AR449" s="405"/>
      <c r="AS449" s="405"/>
      <c r="AT449" s="430" t="str">
        <f t="shared" si="136"/>
        <v/>
      </c>
      <c r="AU449" s="437" t="str">
        <f t="shared" si="137"/>
        <v/>
      </c>
      <c r="AV449" s="443" t="str">
        <f t="shared" si="138"/>
        <v/>
      </c>
      <c r="AW449" s="450" t="str">
        <f t="shared" si="132"/>
        <v/>
      </c>
      <c r="AX449" s="450" t="str">
        <f t="shared" si="139"/>
        <v/>
      </c>
      <c r="AY449" s="457" t="str">
        <f t="shared" si="140"/>
        <v/>
      </c>
      <c r="AZ449" s="464" t="str">
        <f t="shared" si="141"/>
        <v/>
      </c>
      <c r="BA449" s="47" t="str">
        <f t="shared" si="142"/>
        <v/>
      </c>
      <c r="BB449" s="47" t="str">
        <f t="shared" si="143"/>
        <v/>
      </c>
      <c r="BC449" s="47" t="str">
        <f t="shared" si="144"/>
        <v/>
      </c>
      <c r="BD449" s="47" t="str">
        <f t="shared" si="153"/>
        <v/>
      </c>
      <c r="BE449" s="486"/>
      <c r="BF449" s="492"/>
      <c r="BG449" s="464" t="str">
        <f t="shared" si="145"/>
        <v/>
      </c>
      <c r="BH449" s="464" t="str">
        <f t="shared" si="154"/>
        <v/>
      </c>
      <c r="BI449" s="464" t="str">
        <f t="shared" si="146"/>
        <v/>
      </c>
      <c r="BJ449" s="492"/>
      <c r="BK449" s="492"/>
      <c r="BL449" s="492"/>
      <c r="BM449" s="492"/>
      <c r="BN449" s="464" t="str">
        <f t="shared" si="147"/>
        <v/>
      </c>
      <c r="BO449" s="464" t="str">
        <f t="shared" si="148"/>
        <v/>
      </c>
      <c r="BP449" s="504" t="str">
        <f t="shared" si="155"/>
        <v/>
      </c>
      <c r="BQ449" s="510" t="str">
        <f t="shared" si="156"/>
        <v/>
      </c>
      <c r="BR449" s="510" t="str">
        <f>IF(F449="","",IF(OR(分岐管理シート!AK449&lt;1,分岐管理シート!AK449&gt;13),"error",""))</f>
        <v/>
      </c>
      <c r="BS449" s="510" t="str">
        <f>IF(F449="","",IF(VLOOKUP(AJ449,―!$AD$2:$AE$14,2,FALSE)&lt;=VLOOKUP(AK449,―!$AD$2:$AE$14,2,FALSE),"","error"))</f>
        <v/>
      </c>
      <c r="BT449" s="516"/>
      <c r="BU449" s="516"/>
      <c r="BV449" s="516"/>
      <c r="BW449" s="510" t="str">
        <f t="shared" si="149"/>
        <v/>
      </c>
      <c r="BX449" s="510" t="str">
        <f t="shared" si="150"/>
        <v/>
      </c>
      <c r="BY449" s="510" t="str">
        <f t="shared" si="151"/>
        <v/>
      </c>
      <c r="BZ449" s="516" t="str">
        <f t="shared" si="152"/>
        <v/>
      </c>
      <c r="CA449" s="510" t="str">
        <f>分岐管理シート!BB449</f>
        <v/>
      </c>
      <c r="CB449" s="511" t="str">
        <f t="shared" si="157"/>
        <v/>
      </c>
      <c r="CC449" s="517" t="str">
        <f t="shared" si="133"/>
        <v/>
      </c>
    </row>
    <row r="450" spans="1:81">
      <c r="A450" s="7"/>
      <c r="B450" s="16"/>
      <c r="C450" s="46">
        <v>369</v>
      </c>
      <c r="D450" s="64"/>
      <c r="E450" s="64"/>
      <c r="F450" s="64"/>
      <c r="G450" s="93"/>
      <c r="H450" s="93"/>
      <c r="I450" s="115"/>
      <c r="J450" s="115"/>
      <c r="K450" s="115"/>
      <c r="L450" s="115"/>
      <c r="M450" s="147"/>
      <c r="N450" s="161">
        <f t="shared" si="134"/>
        <v>0</v>
      </c>
      <c r="O450" s="167">
        <f t="shared" si="135"/>
        <v>0</v>
      </c>
      <c r="P450" s="181"/>
      <c r="Q450" s="194"/>
      <c r="R450" s="194"/>
      <c r="S450" s="194"/>
      <c r="T450" s="194"/>
      <c r="U450" s="194"/>
      <c r="V450" s="194"/>
      <c r="W450" s="194"/>
      <c r="X450" s="194"/>
      <c r="Y450" s="194"/>
      <c r="Z450" s="194"/>
      <c r="AA450" s="194"/>
      <c r="AB450" s="194"/>
      <c r="AC450" s="194"/>
      <c r="AD450" s="194"/>
      <c r="AE450" s="194"/>
      <c r="AF450" s="147"/>
      <c r="AG450" s="115"/>
      <c r="AH450" s="115"/>
      <c r="AI450" s="93"/>
      <c r="AJ450" s="93"/>
      <c r="AK450" s="307"/>
      <c r="AL450" s="325"/>
      <c r="AM450" s="325"/>
      <c r="AN450" s="147"/>
      <c r="AO450" s="350"/>
      <c r="AP450" s="359"/>
      <c r="AQ450" s="379"/>
      <c r="AR450" s="405"/>
      <c r="AS450" s="405"/>
      <c r="AT450" s="430" t="str">
        <f t="shared" si="136"/>
        <v/>
      </c>
      <c r="AU450" s="437" t="str">
        <f t="shared" si="137"/>
        <v/>
      </c>
      <c r="AV450" s="443" t="str">
        <f t="shared" si="138"/>
        <v/>
      </c>
      <c r="AW450" s="450" t="str">
        <f t="shared" si="132"/>
        <v/>
      </c>
      <c r="AX450" s="450" t="str">
        <f t="shared" si="139"/>
        <v/>
      </c>
      <c r="AY450" s="457" t="str">
        <f t="shared" si="140"/>
        <v/>
      </c>
      <c r="AZ450" s="464" t="str">
        <f t="shared" si="141"/>
        <v/>
      </c>
      <c r="BA450" s="47" t="str">
        <f t="shared" si="142"/>
        <v/>
      </c>
      <c r="BB450" s="47" t="str">
        <f t="shared" si="143"/>
        <v/>
      </c>
      <c r="BC450" s="47" t="str">
        <f t="shared" si="144"/>
        <v/>
      </c>
      <c r="BD450" s="47" t="str">
        <f t="shared" si="153"/>
        <v/>
      </c>
      <c r="BE450" s="486"/>
      <c r="BF450" s="492"/>
      <c r="BG450" s="464" t="str">
        <f t="shared" si="145"/>
        <v/>
      </c>
      <c r="BH450" s="464" t="str">
        <f t="shared" si="154"/>
        <v/>
      </c>
      <c r="BI450" s="464" t="str">
        <f t="shared" si="146"/>
        <v/>
      </c>
      <c r="BJ450" s="492"/>
      <c r="BK450" s="492"/>
      <c r="BL450" s="492"/>
      <c r="BM450" s="492"/>
      <c r="BN450" s="464" t="str">
        <f t="shared" si="147"/>
        <v/>
      </c>
      <c r="BO450" s="464" t="str">
        <f t="shared" si="148"/>
        <v/>
      </c>
      <c r="BP450" s="504" t="str">
        <f t="shared" si="155"/>
        <v/>
      </c>
      <c r="BQ450" s="510" t="str">
        <f t="shared" si="156"/>
        <v/>
      </c>
      <c r="BR450" s="510" t="str">
        <f>IF(F450="","",IF(OR(分岐管理シート!AK450&lt;1,分岐管理シート!AK450&gt;13),"error",""))</f>
        <v/>
      </c>
      <c r="BS450" s="510" t="str">
        <f>IF(F450="","",IF(VLOOKUP(AJ450,―!$AD$2:$AE$14,2,FALSE)&lt;=VLOOKUP(AK450,―!$AD$2:$AE$14,2,FALSE),"","error"))</f>
        <v/>
      </c>
      <c r="BT450" s="516"/>
      <c r="BU450" s="516"/>
      <c r="BV450" s="516"/>
      <c r="BW450" s="510" t="str">
        <f t="shared" si="149"/>
        <v/>
      </c>
      <c r="BX450" s="510" t="str">
        <f t="shared" si="150"/>
        <v/>
      </c>
      <c r="BY450" s="510" t="str">
        <f t="shared" si="151"/>
        <v/>
      </c>
      <c r="BZ450" s="516" t="str">
        <f t="shared" si="152"/>
        <v/>
      </c>
      <c r="CA450" s="510" t="str">
        <f>分岐管理シート!BB450</f>
        <v/>
      </c>
      <c r="CB450" s="511" t="str">
        <f t="shared" si="157"/>
        <v/>
      </c>
      <c r="CC450" s="517" t="str">
        <f t="shared" si="133"/>
        <v/>
      </c>
    </row>
    <row r="451" spans="1:81">
      <c r="A451" s="7"/>
      <c r="B451" s="16"/>
      <c r="C451" s="47">
        <v>370</v>
      </c>
      <c r="D451" s="64"/>
      <c r="E451" s="64"/>
      <c r="F451" s="64"/>
      <c r="G451" s="93"/>
      <c r="H451" s="93"/>
      <c r="I451" s="115"/>
      <c r="J451" s="115"/>
      <c r="K451" s="115"/>
      <c r="L451" s="115"/>
      <c r="M451" s="147"/>
      <c r="N451" s="161">
        <f t="shared" si="134"/>
        <v>0</v>
      </c>
      <c r="O451" s="167">
        <f t="shared" si="135"/>
        <v>0</v>
      </c>
      <c r="P451" s="181"/>
      <c r="Q451" s="194"/>
      <c r="R451" s="194"/>
      <c r="S451" s="194"/>
      <c r="T451" s="194"/>
      <c r="U451" s="194"/>
      <c r="V451" s="194"/>
      <c r="W451" s="194"/>
      <c r="X451" s="194"/>
      <c r="Y451" s="194"/>
      <c r="Z451" s="194"/>
      <c r="AA451" s="194"/>
      <c r="AB451" s="194"/>
      <c r="AC451" s="194"/>
      <c r="AD451" s="194"/>
      <c r="AE451" s="194"/>
      <c r="AF451" s="147"/>
      <c r="AG451" s="115"/>
      <c r="AH451" s="115"/>
      <c r="AI451" s="93"/>
      <c r="AJ451" s="93"/>
      <c r="AK451" s="307"/>
      <c r="AL451" s="325"/>
      <c r="AM451" s="325"/>
      <c r="AN451" s="147"/>
      <c r="AO451" s="350"/>
      <c r="AP451" s="359"/>
      <c r="AQ451" s="379"/>
      <c r="AR451" s="405"/>
      <c r="AS451" s="405"/>
      <c r="AT451" s="430" t="str">
        <f t="shared" si="136"/>
        <v/>
      </c>
      <c r="AU451" s="437" t="str">
        <f t="shared" si="137"/>
        <v/>
      </c>
      <c r="AV451" s="443" t="str">
        <f t="shared" si="138"/>
        <v/>
      </c>
      <c r="AW451" s="450" t="str">
        <f t="shared" si="132"/>
        <v/>
      </c>
      <c r="AX451" s="450" t="str">
        <f t="shared" si="139"/>
        <v/>
      </c>
      <c r="AY451" s="457" t="str">
        <f t="shared" si="140"/>
        <v/>
      </c>
      <c r="AZ451" s="464" t="str">
        <f t="shared" si="141"/>
        <v/>
      </c>
      <c r="BA451" s="47" t="str">
        <f t="shared" si="142"/>
        <v/>
      </c>
      <c r="BB451" s="47" t="str">
        <f t="shared" si="143"/>
        <v/>
      </c>
      <c r="BC451" s="47" t="str">
        <f t="shared" si="144"/>
        <v/>
      </c>
      <c r="BD451" s="47" t="str">
        <f t="shared" si="153"/>
        <v/>
      </c>
      <c r="BE451" s="486"/>
      <c r="BF451" s="492"/>
      <c r="BG451" s="464" t="str">
        <f t="shared" si="145"/>
        <v/>
      </c>
      <c r="BH451" s="464" t="str">
        <f t="shared" si="154"/>
        <v/>
      </c>
      <c r="BI451" s="464" t="str">
        <f t="shared" si="146"/>
        <v/>
      </c>
      <c r="BJ451" s="492"/>
      <c r="BK451" s="492"/>
      <c r="BL451" s="492"/>
      <c r="BM451" s="492"/>
      <c r="BN451" s="464" t="str">
        <f t="shared" si="147"/>
        <v/>
      </c>
      <c r="BO451" s="464" t="str">
        <f t="shared" si="148"/>
        <v/>
      </c>
      <c r="BP451" s="504" t="str">
        <f t="shared" si="155"/>
        <v/>
      </c>
      <c r="BQ451" s="510" t="str">
        <f t="shared" si="156"/>
        <v/>
      </c>
      <c r="BR451" s="510" t="str">
        <f>IF(F451="","",IF(OR(分岐管理シート!AK451&lt;1,分岐管理シート!AK451&gt;13),"error",""))</f>
        <v/>
      </c>
      <c r="BS451" s="510" t="str">
        <f>IF(F451="","",IF(VLOOKUP(AJ451,―!$AD$2:$AE$14,2,FALSE)&lt;=VLOOKUP(AK451,―!$AD$2:$AE$14,2,FALSE),"","error"))</f>
        <v/>
      </c>
      <c r="BT451" s="516"/>
      <c r="BU451" s="516"/>
      <c r="BV451" s="516"/>
      <c r="BW451" s="510" t="str">
        <f t="shared" si="149"/>
        <v/>
      </c>
      <c r="BX451" s="510" t="str">
        <f t="shared" si="150"/>
        <v/>
      </c>
      <c r="BY451" s="510" t="str">
        <f t="shared" si="151"/>
        <v/>
      </c>
      <c r="BZ451" s="516" t="str">
        <f t="shared" si="152"/>
        <v/>
      </c>
      <c r="CA451" s="510" t="str">
        <f>分岐管理シート!BB451</f>
        <v/>
      </c>
      <c r="CB451" s="511" t="str">
        <f t="shared" si="157"/>
        <v/>
      </c>
      <c r="CC451" s="517" t="str">
        <f t="shared" si="133"/>
        <v/>
      </c>
    </row>
    <row r="452" spans="1:81">
      <c r="A452" s="7"/>
      <c r="B452" s="16"/>
      <c r="C452" s="47">
        <v>371</v>
      </c>
      <c r="D452" s="64"/>
      <c r="E452" s="64"/>
      <c r="F452" s="64"/>
      <c r="G452" s="93"/>
      <c r="H452" s="93"/>
      <c r="I452" s="115"/>
      <c r="J452" s="115"/>
      <c r="K452" s="115"/>
      <c r="L452" s="115"/>
      <c r="M452" s="147"/>
      <c r="N452" s="161">
        <f t="shared" si="134"/>
        <v>0</v>
      </c>
      <c r="O452" s="167">
        <f t="shared" si="135"/>
        <v>0</v>
      </c>
      <c r="P452" s="181"/>
      <c r="Q452" s="194"/>
      <c r="R452" s="194"/>
      <c r="S452" s="194"/>
      <c r="T452" s="194"/>
      <c r="U452" s="194"/>
      <c r="V452" s="194"/>
      <c r="W452" s="194"/>
      <c r="X452" s="194"/>
      <c r="Y452" s="194"/>
      <c r="Z452" s="194"/>
      <c r="AA452" s="194"/>
      <c r="AB452" s="194"/>
      <c r="AC452" s="194"/>
      <c r="AD452" s="194"/>
      <c r="AE452" s="194"/>
      <c r="AF452" s="147"/>
      <c r="AG452" s="115"/>
      <c r="AH452" s="115"/>
      <c r="AI452" s="93"/>
      <c r="AJ452" s="93"/>
      <c r="AK452" s="307"/>
      <c r="AL452" s="325"/>
      <c r="AM452" s="325"/>
      <c r="AN452" s="147"/>
      <c r="AO452" s="350"/>
      <c r="AP452" s="359"/>
      <c r="AQ452" s="379"/>
      <c r="AR452" s="405"/>
      <c r="AS452" s="405"/>
      <c r="AT452" s="430" t="str">
        <f t="shared" si="136"/>
        <v/>
      </c>
      <c r="AU452" s="437" t="str">
        <f t="shared" si="137"/>
        <v/>
      </c>
      <c r="AV452" s="443" t="str">
        <f t="shared" si="138"/>
        <v/>
      </c>
      <c r="AW452" s="450" t="str">
        <f t="shared" si="132"/>
        <v/>
      </c>
      <c r="AX452" s="450" t="str">
        <f t="shared" si="139"/>
        <v/>
      </c>
      <c r="AY452" s="457" t="str">
        <f t="shared" si="140"/>
        <v/>
      </c>
      <c r="AZ452" s="464" t="str">
        <f t="shared" si="141"/>
        <v/>
      </c>
      <c r="BA452" s="47" t="str">
        <f t="shared" si="142"/>
        <v/>
      </c>
      <c r="BB452" s="47" t="str">
        <f t="shared" si="143"/>
        <v/>
      </c>
      <c r="BC452" s="47" t="str">
        <f t="shared" si="144"/>
        <v/>
      </c>
      <c r="BD452" s="47" t="str">
        <f t="shared" si="153"/>
        <v/>
      </c>
      <c r="BE452" s="486"/>
      <c r="BF452" s="492"/>
      <c r="BG452" s="464" t="str">
        <f t="shared" si="145"/>
        <v/>
      </c>
      <c r="BH452" s="464" t="str">
        <f t="shared" si="154"/>
        <v/>
      </c>
      <c r="BI452" s="464" t="str">
        <f t="shared" si="146"/>
        <v/>
      </c>
      <c r="BJ452" s="492"/>
      <c r="BK452" s="492"/>
      <c r="BL452" s="492"/>
      <c r="BM452" s="492"/>
      <c r="BN452" s="464" t="str">
        <f t="shared" si="147"/>
        <v/>
      </c>
      <c r="BO452" s="464" t="str">
        <f t="shared" si="148"/>
        <v/>
      </c>
      <c r="BP452" s="504" t="str">
        <f t="shared" si="155"/>
        <v/>
      </c>
      <c r="BQ452" s="510" t="str">
        <f t="shared" si="156"/>
        <v/>
      </c>
      <c r="BR452" s="510" t="str">
        <f>IF(F452="","",IF(OR(分岐管理シート!AK452&lt;1,分岐管理シート!AK452&gt;13),"error",""))</f>
        <v/>
      </c>
      <c r="BS452" s="510" t="str">
        <f>IF(F452="","",IF(VLOOKUP(AJ452,―!$AD$2:$AE$14,2,FALSE)&lt;=VLOOKUP(AK452,―!$AD$2:$AE$14,2,FALSE),"","error"))</f>
        <v/>
      </c>
      <c r="BT452" s="516"/>
      <c r="BU452" s="516"/>
      <c r="BV452" s="516"/>
      <c r="BW452" s="510" t="str">
        <f t="shared" si="149"/>
        <v/>
      </c>
      <c r="BX452" s="510" t="str">
        <f t="shared" si="150"/>
        <v/>
      </c>
      <c r="BY452" s="510" t="str">
        <f t="shared" si="151"/>
        <v/>
      </c>
      <c r="BZ452" s="516" t="str">
        <f t="shared" si="152"/>
        <v/>
      </c>
      <c r="CA452" s="510" t="str">
        <f>分岐管理シート!BB452</f>
        <v/>
      </c>
      <c r="CB452" s="511" t="str">
        <f t="shared" si="157"/>
        <v/>
      </c>
      <c r="CC452" s="517" t="str">
        <f t="shared" si="133"/>
        <v/>
      </c>
    </row>
    <row r="453" spans="1:81">
      <c r="A453" s="7"/>
      <c r="B453" s="16"/>
      <c r="C453" s="46">
        <v>372</v>
      </c>
      <c r="D453" s="64"/>
      <c r="E453" s="64"/>
      <c r="F453" s="64"/>
      <c r="G453" s="93"/>
      <c r="H453" s="93"/>
      <c r="I453" s="115"/>
      <c r="J453" s="115"/>
      <c r="K453" s="115"/>
      <c r="L453" s="115"/>
      <c r="M453" s="147"/>
      <c r="N453" s="161">
        <f t="shared" si="134"/>
        <v>0</v>
      </c>
      <c r="O453" s="167">
        <f t="shared" si="135"/>
        <v>0</v>
      </c>
      <c r="P453" s="181"/>
      <c r="Q453" s="194"/>
      <c r="R453" s="194"/>
      <c r="S453" s="194"/>
      <c r="T453" s="194"/>
      <c r="U453" s="194"/>
      <c r="V453" s="194"/>
      <c r="W453" s="194"/>
      <c r="X453" s="194"/>
      <c r="Y453" s="194"/>
      <c r="Z453" s="194"/>
      <c r="AA453" s="194"/>
      <c r="AB453" s="194"/>
      <c r="AC453" s="194"/>
      <c r="AD453" s="194"/>
      <c r="AE453" s="194"/>
      <c r="AF453" s="147"/>
      <c r="AG453" s="115"/>
      <c r="AH453" s="115"/>
      <c r="AI453" s="93"/>
      <c r="AJ453" s="93"/>
      <c r="AK453" s="307"/>
      <c r="AL453" s="325"/>
      <c r="AM453" s="325"/>
      <c r="AN453" s="147"/>
      <c r="AO453" s="350"/>
      <c r="AP453" s="359"/>
      <c r="AQ453" s="379"/>
      <c r="AR453" s="405"/>
      <c r="AS453" s="405"/>
      <c r="AT453" s="430" t="str">
        <f t="shared" si="136"/>
        <v/>
      </c>
      <c r="AU453" s="437" t="str">
        <f t="shared" si="137"/>
        <v/>
      </c>
      <c r="AV453" s="443" t="str">
        <f t="shared" si="138"/>
        <v/>
      </c>
      <c r="AW453" s="450" t="str">
        <f t="shared" si="132"/>
        <v/>
      </c>
      <c r="AX453" s="450" t="str">
        <f t="shared" si="139"/>
        <v/>
      </c>
      <c r="AY453" s="457" t="str">
        <f t="shared" si="140"/>
        <v/>
      </c>
      <c r="AZ453" s="464" t="str">
        <f t="shared" si="141"/>
        <v/>
      </c>
      <c r="BA453" s="47" t="str">
        <f t="shared" si="142"/>
        <v/>
      </c>
      <c r="BB453" s="47" t="str">
        <f t="shared" si="143"/>
        <v/>
      </c>
      <c r="BC453" s="47" t="str">
        <f t="shared" si="144"/>
        <v/>
      </c>
      <c r="BD453" s="47" t="str">
        <f t="shared" si="153"/>
        <v/>
      </c>
      <c r="BE453" s="486"/>
      <c r="BF453" s="492"/>
      <c r="BG453" s="464" t="str">
        <f t="shared" si="145"/>
        <v/>
      </c>
      <c r="BH453" s="464" t="str">
        <f t="shared" si="154"/>
        <v/>
      </c>
      <c r="BI453" s="464" t="str">
        <f t="shared" si="146"/>
        <v/>
      </c>
      <c r="BJ453" s="492"/>
      <c r="BK453" s="492"/>
      <c r="BL453" s="492"/>
      <c r="BM453" s="492"/>
      <c r="BN453" s="464" t="str">
        <f t="shared" si="147"/>
        <v/>
      </c>
      <c r="BO453" s="464" t="str">
        <f t="shared" si="148"/>
        <v/>
      </c>
      <c r="BP453" s="504" t="str">
        <f t="shared" si="155"/>
        <v/>
      </c>
      <c r="BQ453" s="510" t="str">
        <f t="shared" si="156"/>
        <v/>
      </c>
      <c r="BR453" s="510" t="str">
        <f>IF(F453="","",IF(OR(分岐管理シート!AK453&lt;1,分岐管理シート!AK453&gt;13),"error",""))</f>
        <v/>
      </c>
      <c r="BS453" s="510" t="str">
        <f>IF(F453="","",IF(VLOOKUP(AJ453,―!$AD$2:$AE$14,2,FALSE)&lt;=VLOOKUP(AK453,―!$AD$2:$AE$14,2,FALSE),"","error"))</f>
        <v/>
      </c>
      <c r="BT453" s="516"/>
      <c r="BU453" s="516"/>
      <c r="BV453" s="516"/>
      <c r="BW453" s="510" t="str">
        <f t="shared" si="149"/>
        <v/>
      </c>
      <c r="BX453" s="510" t="str">
        <f t="shared" si="150"/>
        <v/>
      </c>
      <c r="BY453" s="510" t="str">
        <f t="shared" si="151"/>
        <v/>
      </c>
      <c r="BZ453" s="516" t="str">
        <f t="shared" si="152"/>
        <v/>
      </c>
      <c r="CA453" s="510" t="str">
        <f>分岐管理シート!BB453</f>
        <v/>
      </c>
      <c r="CB453" s="511" t="str">
        <f t="shared" si="157"/>
        <v/>
      </c>
      <c r="CC453" s="517" t="str">
        <f t="shared" si="133"/>
        <v/>
      </c>
    </row>
    <row r="454" spans="1:81">
      <c r="A454" s="7"/>
      <c r="B454" s="16"/>
      <c r="C454" s="47">
        <v>373</v>
      </c>
      <c r="D454" s="64"/>
      <c r="E454" s="64"/>
      <c r="F454" s="64"/>
      <c r="G454" s="93"/>
      <c r="H454" s="93"/>
      <c r="I454" s="115"/>
      <c r="J454" s="115"/>
      <c r="K454" s="115"/>
      <c r="L454" s="115"/>
      <c r="M454" s="147"/>
      <c r="N454" s="161">
        <f t="shared" si="134"/>
        <v>0</v>
      </c>
      <c r="O454" s="167">
        <f t="shared" si="135"/>
        <v>0</v>
      </c>
      <c r="P454" s="181"/>
      <c r="Q454" s="194"/>
      <c r="R454" s="194"/>
      <c r="S454" s="194"/>
      <c r="T454" s="194"/>
      <c r="U454" s="194"/>
      <c r="V454" s="194"/>
      <c r="W454" s="194"/>
      <c r="X454" s="194"/>
      <c r="Y454" s="194"/>
      <c r="Z454" s="194"/>
      <c r="AA454" s="194"/>
      <c r="AB454" s="194"/>
      <c r="AC454" s="194"/>
      <c r="AD454" s="194"/>
      <c r="AE454" s="194"/>
      <c r="AF454" s="147"/>
      <c r="AG454" s="115"/>
      <c r="AH454" s="115"/>
      <c r="AI454" s="93"/>
      <c r="AJ454" s="93"/>
      <c r="AK454" s="307"/>
      <c r="AL454" s="325"/>
      <c r="AM454" s="325"/>
      <c r="AN454" s="147"/>
      <c r="AO454" s="350"/>
      <c r="AP454" s="359"/>
      <c r="AQ454" s="379"/>
      <c r="AR454" s="405"/>
      <c r="AS454" s="405"/>
      <c r="AT454" s="430" t="str">
        <f t="shared" si="136"/>
        <v/>
      </c>
      <c r="AU454" s="437" t="str">
        <f t="shared" si="137"/>
        <v/>
      </c>
      <c r="AV454" s="443" t="str">
        <f t="shared" si="138"/>
        <v/>
      </c>
      <c r="AW454" s="450" t="str">
        <f t="shared" si="132"/>
        <v/>
      </c>
      <c r="AX454" s="450" t="str">
        <f t="shared" si="139"/>
        <v/>
      </c>
      <c r="AY454" s="457" t="str">
        <f t="shared" si="140"/>
        <v/>
      </c>
      <c r="AZ454" s="464" t="str">
        <f t="shared" si="141"/>
        <v/>
      </c>
      <c r="BA454" s="47" t="str">
        <f t="shared" si="142"/>
        <v/>
      </c>
      <c r="BB454" s="47" t="str">
        <f t="shared" si="143"/>
        <v/>
      </c>
      <c r="BC454" s="47" t="str">
        <f t="shared" si="144"/>
        <v/>
      </c>
      <c r="BD454" s="47" t="str">
        <f t="shared" si="153"/>
        <v/>
      </c>
      <c r="BE454" s="486"/>
      <c r="BF454" s="492"/>
      <c r="BG454" s="464" t="str">
        <f t="shared" si="145"/>
        <v/>
      </c>
      <c r="BH454" s="464" t="str">
        <f t="shared" si="154"/>
        <v/>
      </c>
      <c r="BI454" s="464" t="str">
        <f t="shared" si="146"/>
        <v/>
      </c>
      <c r="BJ454" s="492"/>
      <c r="BK454" s="492"/>
      <c r="BL454" s="492"/>
      <c r="BM454" s="492"/>
      <c r="BN454" s="464" t="str">
        <f t="shared" si="147"/>
        <v/>
      </c>
      <c r="BO454" s="464" t="str">
        <f t="shared" si="148"/>
        <v/>
      </c>
      <c r="BP454" s="504" t="str">
        <f t="shared" si="155"/>
        <v/>
      </c>
      <c r="BQ454" s="510" t="str">
        <f t="shared" si="156"/>
        <v/>
      </c>
      <c r="BR454" s="510" t="str">
        <f>IF(F454="","",IF(OR(分岐管理シート!AK454&lt;1,分岐管理シート!AK454&gt;13),"error",""))</f>
        <v/>
      </c>
      <c r="BS454" s="510" t="str">
        <f>IF(F454="","",IF(VLOOKUP(AJ454,―!$AD$2:$AE$14,2,FALSE)&lt;=VLOOKUP(AK454,―!$AD$2:$AE$14,2,FALSE),"","error"))</f>
        <v/>
      </c>
      <c r="BT454" s="516"/>
      <c r="BU454" s="516"/>
      <c r="BV454" s="516"/>
      <c r="BW454" s="510" t="str">
        <f t="shared" si="149"/>
        <v/>
      </c>
      <c r="BX454" s="510" t="str">
        <f t="shared" si="150"/>
        <v/>
      </c>
      <c r="BY454" s="510" t="str">
        <f t="shared" si="151"/>
        <v/>
      </c>
      <c r="BZ454" s="516" t="str">
        <f t="shared" si="152"/>
        <v/>
      </c>
      <c r="CA454" s="510" t="str">
        <f>分岐管理シート!BB454</f>
        <v/>
      </c>
      <c r="CB454" s="511" t="str">
        <f t="shared" si="157"/>
        <v/>
      </c>
      <c r="CC454" s="517" t="str">
        <f t="shared" si="133"/>
        <v/>
      </c>
    </row>
    <row r="455" spans="1:81">
      <c r="A455" s="7"/>
      <c r="B455" s="16"/>
      <c r="C455" s="47">
        <v>374</v>
      </c>
      <c r="D455" s="64"/>
      <c r="E455" s="64"/>
      <c r="F455" s="64"/>
      <c r="G455" s="93"/>
      <c r="H455" s="93"/>
      <c r="I455" s="115"/>
      <c r="J455" s="115"/>
      <c r="K455" s="115"/>
      <c r="L455" s="115"/>
      <c r="M455" s="147"/>
      <c r="N455" s="161">
        <f t="shared" si="134"/>
        <v>0</v>
      </c>
      <c r="O455" s="167">
        <f t="shared" si="135"/>
        <v>0</v>
      </c>
      <c r="P455" s="181"/>
      <c r="Q455" s="194"/>
      <c r="R455" s="194"/>
      <c r="S455" s="194"/>
      <c r="T455" s="194"/>
      <c r="U455" s="194"/>
      <c r="V455" s="194"/>
      <c r="W455" s="194"/>
      <c r="X455" s="194"/>
      <c r="Y455" s="194"/>
      <c r="Z455" s="194"/>
      <c r="AA455" s="194"/>
      <c r="AB455" s="194"/>
      <c r="AC455" s="194"/>
      <c r="AD455" s="194"/>
      <c r="AE455" s="194"/>
      <c r="AF455" s="147"/>
      <c r="AG455" s="115"/>
      <c r="AH455" s="115"/>
      <c r="AI455" s="93"/>
      <c r="AJ455" s="93"/>
      <c r="AK455" s="307"/>
      <c r="AL455" s="325"/>
      <c r="AM455" s="325"/>
      <c r="AN455" s="147"/>
      <c r="AO455" s="350"/>
      <c r="AP455" s="359"/>
      <c r="AQ455" s="379"/>
      <c r="AR455" s="405"/>
      <c r="AS455" s="405"/>
      <c r="AT455" s="430" t="str">
        <f t="shared" si="136"/>
        <v/>
      </c>
      <c r="AU455" s="437" t="str">
        <f t="shared" si="137"/>
        <v/>
      </c>
      <c r="AV455" s="443" t="str">
        <f t="shared" si="138"/>
        <v/>
      </c>
      <c r="AW455" s="450" t="str">
        <f t="shared" si="132"/>
        <v/>
      </c>
      <c r="AX455" s="450" t="str">
        <f t="shared" si="139"/>
        <v/>
      </c>
      <c r="AY455" s="457" t="str">
        <f t="shared" si="140"/>
        <v/>
      </c>
      <c r="AZ455" s="464" t="str">
        <f t="shared" si="141"/>
        <v/>
      </c>
      <c r="BA455" s="47" t="str">
        <f t="shared" si="142"/>
        <v/>
      </c>
      <c r="BB455" s="47" t="str">
        <f t="shared" si="143"/>
        <v/>
      </c>
      <c r="BC455" s="47" t="str">
        <f t="shared" si="144"/>
        <v/>
      </c>
      <c r="BD455" s="47" t="str">
        <f t="shared" si="153"/>
        <v/>
      </c>
      <c r="BE455" s="486"/>
      <c r="BF455" s="492"/>
      <c r="BG455" s="464" t="str">
        <f t="shared" si="145"/>
        <v/>
      </c>
      <c r="BH455" s="464" t="str">
        <f t="shared" si="154"/>
        <v/>
      </c>
      <c r="BI455" s="464" t="str">
        <f t="shared" si="146"/>
        <v/>
      </c>
      <c r="BJ455" s="492"/>
      <c r="BK455" s="492"/>
      <c r="BL455" s="492"/>
      <c r="BM455" s="492"/>
      <c r="BN455" s="464" t="str">
        <f t="shared" si="147"/>
        <v/>
      </c>
      <c r="BO455" s="464" t="str">
        <f t="shared" si="148"/>
        <v/>
      </c>
      <c r="BP455" s="504" t="str">
        <f t="shared" si="155"/>
        <v/>
      </c>
      <c r="BQ455" s="510" t="str">
        <f t="shared" si="156"/>
        <v/>
      </c>
      <c r="BR455" s="510" t="str">
        <f>IF(F455="","",IF(OR(分岐管理シート!AK455&lt;1,分岐管理シート!AK455&gt;13),"error",""))</f>
        <v/>
      </c>
      <c r="BS455" s="510" t="str">
        <f>IF(F455="","",IF(VLOOKUP(AJ455,―!$AD$2:$AE$14,2,FALSE)&lt;=VLOOKUP(AK455,―!$AD$2:$AE$14,2,FALSE),"","error"))</f>
        <v/>
      </c>
      <c r="BT455" s="516"/>
      <c r="BU455" s="516"/>
      <c r="BV455" s="516"/>
      <c r="BW455" s="510" t="str">
        <f t="shared" si="149"/>
        <v/>
      </c>
      <c r="BX455" s="510" t="str">
        <f t="shared" si="150"/>
        <v/>
      </c>
      <c r="BY455" s="510" t="str">
        <f t="shared" si="151"/>
        <v/>
      </c>
      <c r="BZ455" s="516" t="str">
        <f t="shared" si="152"/>
        <v/>
      </c>
      <c r="CA455" s="510" t="str">
        <f>分岐管理シート!BB455</f>
        <v/>
      </c>
      <c r="CB455" s="511" t="str">
        <f t="shared" si="157"/>
        <v/>
      </c>
      <c r="CC455" s="517" t="str">
        <f t="shared" si="133"/>
        <v/>
      </c>
    </row>
    <row r="456" spans="1:81">
      <c r="A456" s="7"/>
      <c r="B456" s="16"/>
      <c r="C456" s="46">
        <v>375</v>
      </c>
      <c r="D456" s="64"/>
      <c r="E456" s="64"/>
      <c r="F456" s="64"/>
      <c r="G456" s="93"/>
      <c r="H456" s="93"/>
      <c r="I456" s="115"/>
      <c r="J456" s="115"/>
      <c r="K456" s="115"/>
      <c r="L456" s="115"/>
      <c r="M456" s="147"/>
      <c r="N456" s="161">
        <f t="shared" si="134"/>
        <v>0</v>
      </c>
      <c r="O456" s="167">
        <f t="shared" si="135"/>
        <v>0</v>
      </c>
      <c r="P456" s="181"/>
      <c r="Q456" s="194"/>
      <c r="R456" s="194"/>
      <c r="S456" s="194"/>
      <c r="T456" s="194"/>
      <c r="U456" s="194"/>
      <c r="V456" s="194"/>
      <c r="W456" s="194"/>
      <c r="X456" s="194"/>
      <c r="Y456" s="194"/>
      <c r="Z456" s="194"/>
      <c r="AA456" s="194"/>
      <c r="AB456" s="194"/>
      <c r="AC456" s="194"/>
      <c r="AD456" s="194"/>
      <c r="AE456" s="194"/>
      <c r="AF456" s="147"/>
      <c r="AG456" s="115"/>
      <c r="AH456" s="115"/>
      <c r="AI456" s="93"/>
      <c r="AJ456" s="93"/>
      <c r="AK456" s="307"/>
      <c r="AL456" s="325"/>
      <c r="AM456" s="325"/>
      <c r="AN456" s="147"/>
      <c r="AO456" s="350"/>
      <c r="AP456" s="359"/>
      <c r="AQ456" s="379"/>
      <c r="AR456" s="405"/>
      <c r="AS456" s="405"/>
      <c r="AT456" s="430" t="str">
        <f t="shared" si="136"/>
        <v/>
      </c>
      <c r="AU456" s="437" t="str">
        <f t="shared" si="137"/>
        <v/>
      </c>
      <c r="AV456" s="443" t="str">
        <f t="shared" si="138"/>
        <v/>
      </c>
      <c r="AW456" s="450" t="str">
        <f t="shared" si="132"/>
        <v/>
      </c>
      <c r="AX456" s="450" t="str">
        <f t="shared" si="139"/>
        <v/>
      </c>
      <c r="AY456" s="457" t="str">
        <f t="shared" si="140"/>
        <v/>
      </c>
      <c r="AZ456" s="464" t="str">
        <f t="shared" si="141"/>
        <v/>
      </c>
      <c r="BA456" s="47" t="str">
        <f t="shared" si="142"/>
        <v/>
      </c>
      <c r="BB456" s="47" t="str">
        <f t="shared" si="143"/>
        <v/>
      </c>
      <c r="BC456" s="47" t="str">
        <f t="shared" si="144"/>
        <v/>
      </c>
      <c r="BD456" s="47" t="str">
        <f t="shared" si="153"/>
        <v/>
      </c>
      <c r="BE456" s="486"/>
      <c r="BF456" s="492"/>
      <c r="BG456" s="464" t="str">
        <f t="shared" si="145"/>
        <v/>
      </c>
      <c r="BH456" s="464" t="str">
        <f t="shared" si="154"/>
        <v/>
      </c>
      <c r="BI456" s="464" t="str">
        <f t="shared" si="146"/>
        <v/>
      </c>
      <c r="BJ456" s="492"/>
      <c r="BK456" s="492"/>
      <c r="BL456" s="492"/>
      <c r="BM456" s="492"/>
      <c r="BN456" s="464" t="str">
        <f t="shared" si="147"/>
        <v/>
      </c>
      <c r="BO456" s="464" t="str">
        <f t="shared" si="148"/>
        <v/>
      </c>
      <c r="BP456" s="504" t="str">
        <f t="shared" si="155"/>
        <v/>
      </c>
      <c r="BQ456" s="510" t="str">
        <f t="shared" si="156"/>
        <v/>
      </c>
      <c r="BR456" s="510" t="str">
        <f>IF(F456="","",IF(OR(分岐管理シート!AK456&lt;1,分岐管理シート!AK456&gt;13),"error",""))</f>
        <v/>
      </c>
      <c r="BS456" s="510" t="str">
        <f>IF(F456="","",IF(VLOOKUP(AJ456,―!$AD$2:$AE$14,2,FALSE)&lt;=VLOOKUP(AK456,―!$AD$2:$AE$14,2,FALSE),"","error"))</f>
        <v/>
      </c>
      <c r="BT456" s="516"/>
      <c r="BU456" s="516"/>
      <c r="BV456" s="516"/>
      <c r="BW456" s="510" t="str">
        <f t="shared" si="149"/>
        <v/>
      </c>
      <c r="BX456" s="510" t="str">
        <f t="shared" si="150"/>
        <v/>
      </c>
      <c r="BY456" s="510" t="str">
        <f t="shared" si="151"/>
        <v/>
      </c>
      <c r="BZ456" s="516" t="str">
        <f t="shared" si="152"/>
        <v/>
      </c>
      <c r="CA456" s="510" t="str">
        <f>分岐管理シート!BB456</f>
        <v/>
      </c>
      <c r="CB456" s="511" t="str">
        <f t="shared" si="157"/>
        <v/>
      </c>
      <c r="CC456" s="517" t="str">
        <f t="shared" si="133"/>
        <v/>
      </c>
    </row>
    <row r="457" spans="1:81">
      <c r="A457" s="7"/>
      <c r="B457" s="16"/>
      <c r="C457" s="47">
        <v>376</v>
      </c>
      <c r="D457" s="64"/>
      <c r="E457" s="64"/>
      <c r="F457" s="64"/>
      <c r="G457" s="93"/>
      <c r="H457" s="93"/>
      <c r="I457" s="115"/>
      <c r="J457" s="115"/>
      <c r="K457" s="115"/>
      <c r="L457" s="115"/>
      <c r="M457" s="147"/>
      <c r="N457" s="161">
        <f t="shared" si="134"/>
        <v>0</v>
      </c>
      <c r="O457" s="167">
        <f t="shared" si="135"/>
        <v>0</v>
      </c>
      <c r="P457" s="181"/>
      <c r="Q457" s="194"/>
      <c r="R457" s="194"/>
      <c r="S457" s="194"/>
      <c r="T457" s="194"/>
      <c r="U457" s="194"/>
      <c r="V457" s="194"/>
      <c r="W457" s="194"/>
      <c r="X457" s="194"/>
      <c r="Y457" s="194"/>
      <c r="Z457" s="194"/>
      <c r="AA457" s="194"/>
      <c r="AB457" s="194"/>
      <c r="AC457" s="194"/>
      <c r="AD457" s="194"/>
      <c r="AE457" s="194"/>
      <c r="AF457" s="147"/>
      <c r="AG457" s="115"/>
      <c r="AH457" s="115"/>
      <c r="AI457" s="93"/>
      <c r="AJ457" s="93"/>
      <c r="AK457" s="307"/>
      <c r="AL457" s="325"/>
      <c r="AM457" s="325"/>
      <c r="AN457" s="147"/>
      <c r="AO457" s="350"/>
      <c r="AP457" s="359"/>
      <c r="AQ457" s="379"/>
      <c r="AR457" s="405"/>
      <c r="AS457" s="405"/>
      <c r="AT457" s="430" t="str">
        <f t="shared" si="136"/>
        <v/>
      </c>
      <c r="AU457" s="437" t="str">
        <f t="shared" si="137"/>
        <v/>
      </c>
      <c r="AV457" s="443" t="str">
        <f t="shared" si="138"/>
        <v/>
      </c>
      <c r="AW457" s="450" t="str">
        <f t="shared" ref="AW457:AW481" si="158">IF(F457="","",IF(H457="","error",""))</f>
        <v/>
      </c>
      <c r="AX457" s="450" t="str">
        <f t="shared" si="139"/>
        <v/>
      </c>
      <c r="AY457" s="457" t="str">
        <f t="shared" si="140"/>
        <v/>
      </c>
      <c r="AZ457" s="464" t="str">
        <f t="shared" si="141"/>
        <v/>
      </c>
      <c r="BA457" s="47" t="str">
        <f t="shared" si="142"/>
        <v/>
      </c>
      <c r="BB457" s="47" t="str">
        <f t="shared" si="143"/>
        <v/>
      </c>
      <c r="BC457" s="47" t="str">
        <f t="shared" si="144"/>
        <v/>
      </c>
      <c r="BD457" s="47" t="str">
        <f t="shared" si="153"/>
        <v/>
      </c>
      <c r="BE457" s="486"/>
      <c r="BF457" s="492"/>
      <c r="BG457" s="464" t="str">
        <f t="shared" si="145"/>
        <v/>
      </c>
      <c r="BH457" s="464" t="str">
        <f t="shared" si="154"/>
        <v/>
      </c>
      <c r="BI457" s="464" t="str">
        <f t="shared" si="146"/>
        <v/>
      </c>
      <c r="BJ457" s="492"/>
      <c r="BK457" s="492"/>
      <c r="BL457" s="492"/>
      <c r="BM457" s="492"/>
      <c r="BN457" s="464" t="str">
        <f t="shared" si="147"/>
        <v/>
      </c>
      <c r="BO457" s="464" t="str">
        <f t="shared" si="148"/>
        <v/>
      </c>
      <c r="BP457" s="504" t="str">
        <f t="shared" si="155"/>
        <v/>
      </c>
      <c r="BQ457" s="510" t="str">
        <f t="shared" si="156"/>
        <v/>
      </c>
      <c r="BR457" s="510" t="str">
        <f>IF(F457="","",IF(OR(分岐管理シート!AK457&lt;1,分岐管理シート!AK457&gt;13),"error",""))</f>
        <v/>
      </c>
      <c r="BS457" s="510" t="str">
        <f>IF(F457="","",IF(VLOOKUP(AJ457,―!$AD$2:$AE$14,2,FALSE)&lt;=VLOOKUP(AK457,―!$AD$2:$AE$14,2,FALSE),"","error"))</f>
        <v/>
      </c>
      <c r="BT457" s="516"/>
      <c r="BU457" s="516"/>
      <c r="BV457" s="516"/>
      <c r="BW457" s="510" t="str">
        <f t="shared" si="149"/>
        <v/>
      </c>
      <c r="BX457" s="510" t="str">
        <f t="shared" si="150"/>
        <v/>
      </c>
      <c r="BY457" s="510" t="str">
        <f t="shared" si="151"/>
        <v/>
      </c>
      <c r="BZ457" s="516" t="str">
        <f t="shared" si="152"/>
        <v/>
      </c>
      <c r="CA457" s="510" t="str">
        <f>分岐管理シート!BB457</f>
        <v/>
      </c>
      <c r="CB457" s="511" t="str">
        <f t="shared" si="157"/>
        <v/>
      </c>
      <c r="CC457" s="517" t="str">
        <f t="shared" ref="CC457:CC481" si="159">IF(AO457&lt;&gt;"",IF(AND(AI457&lt;&gt;"○",AK457="R6.4以降"),"","error"),"")</f>
        <v/>
      </c>
    </row>
    <row r="458" spans="1:81">
      <c r="A458" s="7"/>
      <c r="B458" s="16"/>
      <c r="C458" s="47">
        <v>377</v>
      </c>
      <c r="D458" s="64"/>
      <c r="E458" s="64"/>
      <c r="F458" s="64"/>
      <c r="G458" s="93"/>
      <c r="H458" s="93"/>
      <c r="I458" s="115"/>
      <c r="J458" s="115"/>
      <c r="K458" s="115"/>
      <c r="L458" s="115"/>
      <c r="M458" s="147"/>
      <c r="N458" s="161">
        <f t="shared" si="134"/>
        <v>0</v>
      </c>
      <c r="O458" s="167">
        <f t="shared" si="135"/>
        <v>0</v>
      </c>
      <c r="P458" s="181"/>
      <c r="Q458" s="194"/>
      <c r="R458" s="194"/>
      <c r="S458" s="194"/>
      <c r="T458" s="194"/>
      <c r="U458" s="194"/>
      <c r="V458" s="194"/>
      <c r="W458" s="194"/>
      <c r="X458" s="194"/>
      <c r="Y458" s="194"/>
      <c r="Z458" s="194"/>
      <c r="AA458" s="194"/>
      <c r="AB458" s="194"/>
      <c r="AC458" s="194"/>
      <c r="AD458" s="194"/>
      <c r="AE458" s="194"/>
      <c r="AF458" s="147"/>
      <c r="AG458" s="115"/>
      <c r="AH458" s="115"/>
      <c r="AI458" s="93"/>
      <c r="AJ458" s="93"/>
      <c r="AK458" s="307"/>
      <c r="AL458" s="325"/>
      <c r="AM458" s="325"/>
      <c r="AN458" s="147"/>
      <c r="AO458" s="350"/>
      <c r="AP458" s="359"/>
      <c r="AQ458" s="379"/>
      <c r="AR458" s="405"/>
      <c r="AS458" s="405"/>
      <c r="AT458" s="430" t="str">
        <f t="shared" si="136"/>
        <v/>
      </c>
      <c r="AU458" s="437" t="str">
        <f t="shared" si="137"/>
        <v/>
      </c>
      <c r="AV458" s="443" t="str">
        <f t="shared" si="138"/>
        <v/>
      </c>
      <c r="AW458" s="450" t="str">
        <f t="shared" si="158"/>
        <v/>
      </c>
      <c r="AX458" s="450" t="str">
        <f t="shared" si="139"/>
        <v/>
      </c>
      <c r="AY458" s="457" t="str">
        <f t="shared" si="140"/>
        <v/>
      </c>
      <c r="AZ458" s="464" t="str">
        <f t="shared" si="141"/>
        <v/>
      </c>
      <c r="BA458" s="47" t="str">
        <f t="shared" si="142"/>
        <v/>
      </c>
      <c r="BB458" s="47" t="str">
        <f t="shared" si="143"/>
        <v/>
      </c>
      <c r="BC458" s="47" t="str">
        <f t="shared" si="144"/>
        <v/>
      </c>
      <c r="BD458" s="47" t="str">
        <f t="shared" si="153"/>
        <v/>
      </c>
      <c r="BE458" s="486"/>
      <c r="BF458" s="492"/>
      <c r="BG458" s="464" t="str">
        <f t="shared" si="145"/>
        <v/>
      </c>
      <c r="BH458" s="464" t="str">
        <f t="shared" si="154"/>
        <v/>
      </c>
      <c r="BI458" s="464" t="str">
        <f t="shared" si="146"/>
        <v/>
      </c>
      <c r="BJ458" s="492"/>
      <c r="BK458" s="492"/>
      <c r="BL458" s="492"/>
      <c r="BM458" s="492"/>
      <c r="BN458" s="464" t="str">
        <f t="shared" si="147"/>
        <v/>
      </c>
      <c r="BO458" s="464" t="str">
        <f t="shared" si="148"/>
        <v/>
      </c>
      <c r="BP458" s="504" t="str">
        <f t="shared" si="155"/>
        <v/>
      </c>
      <c r="BQ458" s="510" t="str">
        <f t="shared" si="156"/>
        <v/>
      </c>
      <c r="BR458" s="510" t="str">
        <f>IF(F458="","",IF(OR(分岐管理シート!AK458&lt;1,分岐管理シート!AK458&gt;13),"error",""))</f>
        <v/>
      </c>
      <c r="BS458" s="510" t="str">
        <f>IF(F458="","",IF(VLOOKUP(AJ458,―!$AD$2:$AE$14,2,FALSE)&lt;=VLOOKUP(AK458,―!$AD$2:$AE$14,2,FALSE),"","error"))</f>
        <v/>
      </c>
      <c r="BT458" s="516"/>
      <c r="BU458" s="516"/>
      <c r="BV458" s="516"/>
      <c r="BW458" s="510" t="str">
        <f t="shared" si="149"/>
        <v/>
      </c>
      <c r="BX458" s="510" t="str">
        <f t="shared" si="150"/>
        <v/>
      </c>
      <c r="BY458" s="510" t="str">
        <f t="shared" si="151"/>
        <v/>
      </c>
      <c r="BZ458" s="516" t="str">
        <f t="shared" si="152"/>
        <v/>
      </c>
      <c r="CA458" s="510" t="str">
        <f>分岐管理シート!BB458</f>
        <v/>
      </c>
      <c r="CB458" s="511" t="str">
        <f t="shared" si="157"/>
        <v/>
      </c>
      <c r="CC458" s="517" t="str">
        <f t="shared" si="159"/>
        <v/>
      </c>
    </row>
    <row r="459" spans="1:81">
      <c r="A459" s="7"/>
      <c r="B459" s="16"/>
      <c r="C459" s="46">
        <v>378</v>
      </c>
      <c r="D459" s="64"/>
      <c r="E459" s="64"/>
      <c r="F459" s="64"/>
      <c r="G459" s="93"/>
      <c r="H459" s="93"/>
      <c r="I459" s="115"/>
      <c r="J459" s="115"/>
      <c r="K459" s="115"/>
      <c r="L459" s="115"/>
      <c r="M459" s="147"/>
      <c r="N459" s="161">
        <f t="shared" si="134"/>
        <v>0</v>
      </c>
      <c r="O459" s="167">
        <f t="shared" si="135"/>
        <v>0</v>
      </c>
      <c r="P459" s="181"/>
      <c r="Q459" s="194"/>
      <c r="R459" s="194"/>
      <c r="S459" s="194"/>
      <c r="T459" s="194"/>
      <c r="U459" s="194"/>
      <c r="V459" s="194"/>
      <c r="W459" s="194"/>
      <c r="X459" s="194"/>
      <c r="Y459" s="194"/>
      <c r="Z459" s="194"/>
      <c r="AA459" s="194"/>
      <c r="AB459" s="194"/>
      <c r="AC459" s="194"/>
      <c r="AD459" s="194"/>
      <c r="AE459" s="194"/>
      <c r="AF459" s="147"/>
      <c r="AG459" s="115"/>
      <c r="AH459" s="115"/>
      <c r="AI459" s="93"/>
      <c r="AJ459" s="93"/>
      <c r="AK459" s="307"/>
      <c r="AL459" s="325"/>
      <c r="AM459" s="325"/>
      <c r="AN459" s="147"/>
      <c r="AO459" s="350"/>
      <c r="AP459" s="359"/>
      <c r="AQ459" s="379"/>
      <c r="AR459" s="405"/>
      <c r="AS459" s="405"/>
      <c r="AT459" s="430" t="str">
        <f t="shared" si="136"/>
        <v/>
      </c>
      <c r="AU459" s="437" t="str">
        <f t="shared" si="137"/>
        <v/>
      </c>
      <c r="AV459" s="443" t="str">
        <f t="shared" si="138"/>
        <v/>
      </c>
      <c r="AW459" s="450" t="str">
        <f t="shared" si="158"/>
        <v/>
      </c>
      <c r="AX459" s="450" t="str">
        <f t="shared" si="139"/>
        <v/>
      </c>
      <c r="AY459" s="457" t="str">
        <f t="shared" si="140"/>
        <v/>
      </c>
      <c r="AZ459" s="464" t="str">
        <f t="shared" si="141"/>
        <v/>
      </c>
      <c r="BA459" s="47" t="str">
        <f t="shared" si="142"/>
        <v/>
      </c>
      <c r="BB459" s="47" t="str">
        <f t="shared" si="143"/>
        <v/>
      </c>
      <c r="BC459" s="47" t="str">
        <f t="shared" si="144"/>
        <v/>
      </c>
      <c r="BD459" s="47" t="str">
        <f t="shared" si="153"/>
        <v/>
      </c>
      <c r="BE459" s="486"/>
      <c r="BF459" s="492"/>
      <c r="BG459" s="464" t="str">
        <f t="shared" si="145"/>
        <v/>
      </c>
      <c r="BH459" s="464" t="str">
        <f t="shared" si="154"/>
        <v/>
      </c>
      <c r="BI459" s="464" t="str">
        <f t="shared" si="146"/>
        <v/>
      </c>
      <c r="BJ459" s="492"/>
      <c r="BK459" s="492"/>
      <c r="BL459" s="492"/>
      <c r="BM459" s="492"/>
      <c r="BN459" s="464" t="str">
        <f t="shared" si="147"/>
        <v/>
      </c>
      <c r="BO459" s="464" t="str">
        <f t="shared" si="148"/>
        <v/>
      </c>
      <c r="BP459" s="504" t="str">
        <f t="shared" si="155"/>
        <v/>
      </c>
      <c r="BQ459" s="510" t="str">
        <f t="shared" si="156"/>
        <v/>
      </c>
      <c r="BR459" s="510" t="str">
        <f>IF(F459="","",IF(OR(分岐管理シート!AK459&lt;1,分岐管理シート!AK459&gt;13),"error",""))</f>
        <v/>
      </c>
      <c r="BS459" s="510" t="str">
        <f>IF(F459="","",IF(VLOOKUP(AJ459,―!$AD$2:$AE$14,2,FALSE)&lt;=VLOOKUP(AK459,―!$AD$2:$AE$14,2,FALSE),"","error"))</f>
        <v/>
      </c>
      <c r="BT459" s="516"/>
      <c r="BU459" s="516"/>
      <c r="BV459" s="516"/>
      <c r="BW459" s="510" t="str">
        <f t="shared" si="149"/>
        <v/>
      </c>
      <c r="BX459" s="510" t="str">
        <f t="shared" si="150"/>
        <v/>
      </c>
      <c r="BY459" s="510" t="str">
        <f t="shared" si="151"/>
        <v/>
      </c>
      <c r="BZ459" s="516" t="str">
        <f t="shared" si="152"/>
        <v/>
      </c>
      <c r="CA459" s="510" t="str">
        <f>分岐管理シート!BB459</f>
        <v/>
      </c>
      <c r="CB459" s="511" t="str">
        <f t="shared" si="157"/>
        <v/>
      </c>
      <c r="CC459" s="517" t="str">
        <f t="shared" si="159"/>
        <v/>
      </c>
    </row>
    <row r="460" spans="1:81">
      <c r="A460" s="7"/>
      <c r="B460" s="16"/>
      <c r="C460" s="47">
        <v>379</v>
      </c>
      <c r="D460" s="64"/>
      <c r="E460" s="64"/>
      <c r="F460" s="64"/>
      <c r="G460" s="93"/>
      <c r="H460" s="93"/>
      <c r="I460" s="115"/>
      <c r="J460" s="115"/>
      <c r="K460" s="115"/>
      <c r="L460" s="115"/>
      <c r="M460" s="147"/>
      <c r="N460" s="161">
        <f t="shared" si="134"/>
        <v>0</v>
      </c>
      <c r="O460" s="167">
        <f t="shared" si="135"/>
        <v>0</v>
      </c>
      <c r="P460" s="181"/>
      <c r="Q460" s="194"/>
      <c r="R460" s="194"/>
      <c r="S460" s="194"/>
      <c r="T460" s="194"/>
      <c r="U460" s="194"/>
      <c r="V460" s="194"/>
      <c r="W460" s="194"/>
      <c r="X460" s="194"/>
      <c r="Y460" s="194"/>
      <c r="Z460" s="194"/>
      <c r="AA460" s="194"/>
      <c r="AB460" s="194"/>
      <c r="AC460" s="194"/>
      <c r="AD460" s="194"/>
      <c r="AE460" s="194"/>
      <c r="AF460" s="147"/>
      <c r="AG460" s="115"/>
      <c r="AH460" s="115"/>
      <c r="AI460" s="93"/>
      <c r="AJ460" s="93"/>
      <c r="AK460" s="307"/>
      <c r="AL460" s="325"/>
      <c r="AM460" s="325"/>
      <c r="AN460" s="147"/>
      <c r="AO460" s="350"/>
      <c r="AP460" s="359"/>
      <c r="AQ460" s="379"/>
      <c r="AR460" s="405"/>
      <c r="AS460" s="405"/>
      <c r="AT460" s="430" t="str">
        <f t="shared" si="136"/>
        <v/>
      </c>
      <c r="AU460" s="437" t="str">
        <f t="shared" si="137"/>
        <v/>
      </c>
      <c r="AV460" s="443" t="str">
        <f t="shared" si="138"/>
        <v/>
      </c>
      <c r="AW460" s="450" t="str">
        <f t="shared" si="158"/>
        <v/>
      </c>
      <c r="AX460" s="450" t="str">
        <f t="shared" si="139"/>
        <v/>
      </c>
      <c r="AY460" s="457" t="str">
        <f t="shared" si="140"/>
        <v/>
      </c>
      <c r="AZ460" s="464" t="str">
        <f t="shared" si="141"/>
        <v/>
      </c>
      <c r="BA460" s="47" t="str">
        <f t="shared" si="142"/>
        <v/>
      </c>
      <c r="BB460" s="47" t="str">
        <f t="shared" si="143"/>
        <v/>
      </c>
      <c r="BC460" s="47" t="str">
        <f t="shared" si="144"/>
        <v/>
      </c>
      <c r="BD460" s="47" t="str">
        <f t="shared" si="153"/>
        <v/>
      </c>
      <c r="BE460" s="486"/>
      <c r="BF460" s="492"/>
      <c r="BG460" s="464" t="str">
        <f t="shared" si="145"/>
        <v/>
      </c>
      <c r="BH460" s="464" t="str">
        <f t="shared" si="154"/>
        <v/>
      </c>
      <c r="BI460" s="464" t="str">
        <f t="shared" si="146"/>
        <v/>
      </c>
      <c r="BJ460" s="492"/>
      <c r="BK460" s="492"/>
      <c r="BL460" s="492"/>
      <c r="BM460" s="492"/>
      <c r="BN460" s="464" t="str">
        <f t="shared" si="147"/>
        <v/>
      </c>
      <c r="BO460" s="464" t="str">
        <f t="shared" si="148"/>
        <v/>
      </c>
      <c r="BP460" s="504" t="str">
        <f t="shared" si="155"/>
        <v/>
      </c>
      <c r="BQ460" s="510" t="str">
        <f t="shared" si="156"/>
        <v/>
      </c>
      <c r="BR460" s="510" t="str">
        <f>IF(F460="","",IF(OR(分岐管理シート!AK460&lt;1,分岐管理シート!AK460&gt;13),"error",""))</f>
        <v/>
      </c>
      <c r="BS460" s="510" t="str">
        <f>IF(F460="","",IF(VLOOKUP(AJ460,―!$AD$2:$AE$14,2,FALSE)&lt;=VLOOKUP(AK460,―!$AD$2:$AE$14,2,FALSE),"","error"))</f>
        <v/>
      </c>
      <c r="BT460" s="516"/>
      <c r="BU460" s="516"/>
      <c r="BV460" s="516"/>
      <c r="BW460" s="510" t="str">
        <f t="shared" si="149"/>
        <v/>
      </c>
      <c r="BX460" s="510" t="str">
        <f t="shared" si="150"/>
        <v/>
      </c>
      <c r="BY460" s="510" t="str">
        <f t="shared" si="151"/>
        <v/>
      </c>
      <c r="BZ460" s="516" t="str">
        <f t="shared" si="152"/>
        <v/>
      </c>
      <c r="CA460" s="510" t="str">
        <f>分岐管理シート!BB460</f>
        <v/>
      </c>
      <c r="CB460" s="511" t="str">
        <f t="shared" si="157"/>
        <v/>
      </c>
      <c r="CC460" s="517" t="str">
        <f t="shared" si="159"/>
        <v/>
      </c>
    </row>
    <row r="461" spans="1:81">
      <c r="A461" s="7"/>
      <c r="B461" s="16"/>
      <c r="C461" s="47">
        <v>380</v>
      </c>
      <c r="D461" s="64"/>
      <c r="E461" s="64"/>
      <c r="F461" s="64"/>
      <c r="G461" s="93"/>
      <c r="H461" s="93"/>
      <c r="I461" s="115"/>
      <c r="J461" s="115"/>
      <c r="K461" s="115"/>
      <c r="L461" s="115"/>
      <c r="M461" s="147"/>
      <c r="N461" s="161">
        <f t="shared" si="134"/>
        <v>0</v>
      </c>
      <c r="O461" s="167">
        <f t="shared" si="135"/>
        <v>0</v>
      </c>
      <c r="P461" s="181"/>
      <c r="Q461" s="194"/>
      <c r="R461" s="194"/>
      <c r="S461" s="194"/>
      <c r="T461" s="194"/>
      <c r="U461" s="194"/>
      <c r="V461" s="194"/>
      <c r="W461" s="194"/>
      <c r="X461" s="194"/>
      <c r="Y461" s="194"/>
      <c r="Z461" s="194"/>
      <c r="AA461" s="194"/>
      <c r="AB461" s="194"/>
      <c r="AC461" s="194"/>
      <c r="AD461" s="194"/>
      <c r="AE461" s="194"/>
      <c r="AF461" s="147"/>
      <c r="AG461" s="115"/>
      <c r="AH461" s="115"/>
      <c r="AI461" s="93"/>
      <c r="AJ461" s="93"/>
      <c r="AK461" s="307"/>
      <c r="AL461" s="325"/>
      <c r="AM461" s="325"/>
      <c r="AN461" s="147"/>
      <c r="AO461" s="350"/>
      <c r="AP461" s="359"/>
      <c r="AQ461" s="379"/>
      <c r="AR461" s="405"/>
      <c r="AS461" s="405"/>
      <c r="AT461" s="430" t="str">
        <f t="shared" si="136"/>
        <v/>
      </c>
      <c r="AU461" s="437" t="str">
        <f t="shared" si="137"/>
        <v/>
      </c>
      <c r="AV461" s="443" t="str">
        <f t="shared" si="138"/>
        <v/>
      </c>
      <c r="AW461" s="450" t="str">
        <f t="shared" si="158"/>
        <v/>
      </c>
      <c r="AX461" s="450" t="str">
        <f t="shared" si="139"/>
        <v/>
      </c>
      <c r="AY461" s="457" t="str">
        <f t="shared" si="140"/>
        <v/>
      </c>
      <c r="AZ461" s="464" t="str">
        <f t="shared" si="141"/>
        <v/>
      </c>
      <c r="BA461" s="47" t="str">
        <f t="shared" si="142"/>
        <v/>
      </c>
      <c r="BB461" s="47" t="str">
        <f t="shared" si="143"/>
        <v/>
      </c>
      <c r="BC461" s="47" t="str">
        <f t="shared" si="144"/>
        <v/>
      </c>
      <c r="BD461" s="47" t="str">
        <f t="shared" si="153"/>
        <v/>
      </c>
      <c r="BE461" s="486"/>
      <c r="BF461" s="492"/>
      <c r="BG461" s="464" t="str">
        <f t="shared" si="145"/>
        <v/>
      </c>
      <c r="BH461" s="464" t="str">
        <f t="shared" si="154"/>
        <v/>
      </c>
      <c r="BI461" s="464" t="str">
        <f t="shared" si="146"/>
        <v/>
      </c>
      <c r="BJ461" s="492"/>
      <c r="BK461" s="492"/>
      <c r="BL461" s="492"/>
      <c r="BM461" s="492"/>
      <c r="BN461" s="464" t="str">
        <f t="shared" si="147"/>
        <v/>
      </c>
      <c r="BO461" s="464" t="str">
        <f t="shared" si="148"/>
        <v/>
      </c>
      <c r="BP461" s="504" t="str">
        <f t="shared" si="155"/>
        <v/>
      </c>
      <c r="BQ461" s="510" t="str">
        <f t="shared" si="156"/>
        <v/>
      </c>
      <c r="BR461" s="510" t="str">
        <f>IF(F461="","",IF(OR(分岐管理シート!AK461&lt;1,分岐管理シート!AK461&gt;13),"error",""))</f>
        <v/>
      </c>
      <c r="BS461" s="510" t="str">
        <f>IF(F461="","",IF(VLOOKUP(AJ461,―!$AD$2:$AE$14,2,FALSE)&lt;=VLOOKUP(AK461,―!$AD$2:$AE$14,2,FALSE),"","error"))</f>
        <v/>
      </c>
      <c r="BT461" s="516"/>
      <c r="BU461" s="516"/>
      <c r="BV461" s="516"/>
      <c r="BW461" s="510" t="str">
        <f t="shared" si="149"/>
        <v/>
      </c>
      <c r="BX461" s="510" t="str">
        <f t="shared" si="150"/>
        <v/>
      </c>
      <c r="BY461" s="510" t="str">
        <f t="shared" si="151"/>
        <v/>
      </c>
      <c r="BZ461" s="516" t="str">
        <f t="shared" si="152"/>
        <v/>
      </c>
      <c r="CA461" s="510" t="str">
        <f>分岐管理シート!BB461</f>
        <v/>
      </c>
      <c r="CB461" s="511" t="str">
        <f t="shared" si="157"/>
        <v/>
      </c>
      <c r="CC461" s="517" t="str">
        <f t="shared" si="159"/>
        <v/>
      </c>
    </row>
    <row r="462" spans="1:81">
      <c r="A462" s="7"/>
      <c r="B462" s="16"/>
      <c r="C462" s="46">
        <v>381</v>
      </c>
      <c r="D462" s="64"/>
      <c r="E462" s="64"/>
      <c r="F462" s="64"/>
      <c r="G462" s="93"/>
      <c r="H462" s="93"/>
      <c r="I462" s="115"/>
      <c r="J462" s="115"/>
      <c r="K462" s="115"/>
      <c r="L462" s="115"/>
      <c r="M462" s="147"/>
      <c r="N462" s="161">
        <f t="shared" si="134"/>
        <v>0</v>
      </c>
      <c r="O462" s="167">
        <f t="shared" si="135"/>
        <v>0</v>
      </c>
      <c r="P462" s="181"/>
      <c r="Q462" s="194"/>
      <c r="R462" s="194"/>
      <c r="S462" s="194"/>
      <c r="T462" s="194"/>
      <c r="U462" s="194"/>
      <c r="V462" s="194"/>
      <c r="W462" s="194"/>
      <c r="X462" s="194"/>
      <c r="Y462" s="194"/>
      <c r="Z462" s="194"/>
      <c r="AA462" s="194"/>
      <c r="AB462" s="194"/>
      <c r="AC462" s="194"/>
      <c r="AD462" s="194"/>
      <c r="AE462" s="194"/>
      <c r="AF462" s="147"/>
      <c r="AG462" s="115"/>
      <c r="AH462" s="115"/>
      <c r="AI462" s="93"/>
      <c r="AJ462" s="93"/>
      <c r="AK462" s="307"/>
      <c r="AL462" s="325"/>
      <c r="AM462" s="325"/>
      <c r="AN462" s="147"/>
      <c r="AO462" s="350"/>
      <c r="AP462" s="359"/>
      <c r="AQ462" s="379"/>
      <c r="AR462" s="405"/>
      <c r="AS462" s="405"/>
      <c r="AT462" s="430" t="str">
        <f t="shared" si="136"/>
        <v/>
      </c>
      <c r="AU462" s="437" t="str">
        <f t="shared" si="137"/>
        <v/>
      </c>
      <c r="AV462" s="443" t="str">
        <f t="shared" si="138"/>
        <v/>
      </c>
      <c r="AW462" s="450" t="str">
        <f t="shared" si="158"/>
        <v/>
      </c>
      <c r="AX462" s="450" t="str">
        <f t="shared" si="139"/>
        <v/>
      </c>
      <c r="AY462" s="457" t="str">
        <f t="shared" si="140"/>
        <v/>
      </c>
      <c r="AZ462" s="464" t="str">
        <f t="shared" si="141"/>
        <v/>
      </c>
      <c r="BA462" s="47" t="str">
        <f t="shared" si="142"/>
        <v/>
      </c>
      <c r="BB462" s="47" t="str">
        <f t="shared" si="143"/>
        <v/>
      </c>
      <c r="BC462" s="47" t="str">
        <f t="shared" si="144"/>
        <v/>
      </c>
      <c r="BD462" s="47" t="str">
        <f t="shared" si="153"/>
        <v/>
      </c>
      <c r="BE462" s="486"/>
      <c r="BF462" s="492"/>
      <c r="BG462" s="464" t="str">
        <f t="shared" si="145"/>
        <v/>
      </c>
      <c r="BH462" s="464" t="str">
        <f t="shared" si="154"/>
        <v/>
      </c>
      <c r="BI462" s="464" t="str">
        <f t="shared" si="146"/>
        <v/>
      </c>
      <c r="BJ462" s="492"/>
      <c r="BK462" s="492"/>
      <c r="BL462" s="492"/>
      <c r="BM462" s="492"/>
      <c r="BN462" s="464" t="str">
        <f t="shared" si="147"/>
        <v/>
      </c>
      <c r="BO462" s="464" t="str">
        <f t="shared" si="148"/>
        <v/>
      </c>
      <c r="BP462" s="504" t="str">
        <f t="shared" si="155"/>
        <v/>
      </c>
      <c r="BQ462" s="510" t="str">
        <f t="shared" si="156"/>
        <v/>
      </c>
      <c r="BR462" s="510" t="str">
        <f>IF(F462="","",IF(OR(分岐管理シート!AK462&lt;1,分岐管理シート!AK462&gt;13),"error",""))</f>
        <v/>
      </c>
      <c r="BS462" s="510" t="str">
        <f>IF(F462="","",IF(VLOOKUP(AJ462,―!$AD$2:$AE$14,2,FALSE)&lt;=VLOOKUP(AK462,―!$AD$2:$AE$14,2,FALSE),"","error"))</f>
        <v/>
      </c>
      <c r="BT462" s="516"/>
      <c r="BU462" s="516"/>
      <c r="BV462" s="516"/>
      <c r="BW462" s="510" t="str">
        <f t="shared" si="149"/>
        <v/>
      </c>
      <c r="BX462" s="510" t="str">
        <f t="shared" si="150"/>
        <v/>
      </c>
      <c r="BY462" s="510" t="str">
        <f t="shared" si="151"/>
        <v/>
      </c>
      <c r="BZ462" s="516" t="str">
        <f t="shared" si="152"/>
        <v/>
      </c>
      <c r="CA462" s="510" t="str">
        <f>分岐管理シート!BB462</f>
        <v/>
      </c>
      <c r="CB462" s="511" t="str">
        <f t="shared" si="157"/>
        <v/>
      </c>
      <c r="CC462" s="517" t="str">
        <f t="shared" si="159"/>
        <v/>
      </c>
    </row>
    <row r="463" spans="1:81">
      <c r="A463" s="7"/>
      <c r="B463" s="16"/>
      <c r="C463" s="47">
        <v>382</v>
      </c>
      <c r="D463" s="64"/>
      <c r="E463" s="64"/>
      <c r="F463" s="64"/>
      <c r="G463" s="93"/>
      <c r="H463" s="93"/>
      <c r="I463" s="115"/>
      <c r="J463" s="115"/>
      <c r="K463" s="115"/>
      <c r="L463" s="115"/>
      <c r="M463" s="147"/>
      <c r="N463" s="161">
        <f t="shared" si="134"/>
        <v>0</v>
      </c>
      <c r="O463" s="167">
        <f t="shared" si="135"/>
        <v>0</v>
      </c>
      <c r="P463" s="181"/>
      <c r="Q463" s="194"/>
      <c r="R463" s="194"/>
      <c r="S463" s="194"/>
      <c r="T463" s="194"/>
      <c r="U463" s="194"/>
      <c r="V463" s="194"/>
      <c r="W463" s="194"/>
      <c r="X463" s="194"/>
      <c r="Y463" s="194"/>
      <c r="Z463" s="194"/>
      <c r="AA463" s="194"/>
      <c r="AB463" s="194"/>
      <c r="AC463" s="194"/>
      <c r="AD463" s="194"/>
      <c r="AE463" s="194"/>
      <c r="AF463" s="147"/>
      <c r="AG463" s="115"/>
      <c r="AH463" s="115"/>
      <c r="AI463" s="93"/>
      <c r="AJ463" s="93"/>
      <c r="AK463" s="307"/>
      <c r="AL463" s="325"/>
      <c r="AM463" s="325"/>
      <c r="AN463" s="147"/>
      <c r="AO463" s="350"/>
      <c r="AP463" s="359"/>
      <c r="AQ463" s="379"/>
      <c r="AR463" s="405"/>
      <c r="AS463" s="405"/>
      <c r="AT463" s="430" t="str">
        <f t="shared" si="136"/>
        <v/>
      </c>
      <c r="AU463" s="437" t="str">
        <f t="shared" si="137"/>
        <v/>
      </c>
      <c r="AV463" s="443" t="str">
        <f t="shared" si="138"/>
        <v/>
      </c>
      <c r="AW463" s="450" t="str">
        <f t="shared" si="158"/>
        <v/>
      </c>
      <c r="AX463" s="450" t="str">
        <f t="shared" si="139"/>
        <v/>
      </c>
      <c r="AY463" s="457" t="str">
        <f t="shared" si="140"/>
        <v/>
      </c>
      <c r="AZ463" s="464" t="str">
        <f t="shared" si="141"/>
        <v/>
      </c>
      <c r="BA463" s="47" t="str">
        <f t="shared" si="142"/>
        <v/>
      </c>
      <c r="BB463" s="47" t="str">
        <f t="shared" si="143"/>
        <v/>
      </c>
      <c r="BC463" s="47" t="str">
        <f t="shared" si="144"/>
        <v/>
      </c>
      <c r="BD463" s="47" t="str">
        <f t="shared" si="153"/>
        <v/>
      </c>
      <c r="BE463" s="486"/>
      <c r="BF463" s="492"/>
      <c r="BG463" s="464" t="str">
        <f t="shared" si="145"/>
        <v/>
      </c>
      <c r="BH463" s="464" t="str">
        <f t="shared" si="154"/>
        <v/>
      </c>
      <c r="BI463" s="464" t="str">
        <f t="shared" si="146"/>
        <v/>
      </c>
      <c r="BJ463" s="492"/>
      <c r="BK463" s="492"/>
      <c r="BL463" s="492"/>
      <c r="BM463" s="492"/>
      <c r="BN463" s="464" t="str">
        <f t="shared" si="147"/>
        <v/>
      </c>
      <c r="BO463" s="464" t="str">
        <f t="shared" si="148"/>
        <v/>
      </c>
      <c r="BP463" s="504" t="str">
        <f t="shared" si="155"/>
        <v/>
      </c>
      <c r="BQ463" s="510" t="str">
        <f t="shared" si="156"/>
        <v/>
      </c>
      <c r="BR463" s="510" t="str">
        <f>IF(F463="","",IF(OR(分岐管理シート!AK463&lt;1,分岐管理シート!AK463&gt;13),"error",""))</f>
        <v/>
      </c>
      <c r="BS463" s="510" t="str">
        <f>IF(F463="","",IF(VLOOKUP(AJ463,―!$AD$2:$AE$14,2,FALSE)&lt;=VLOOKUP(AK463,―!$AD$2:$AE$14,2,FALSE),"","error"))</f>
        <v/>
      </c>
      <c r="BT463" s="516"/>
      <c r="BU463" s="516"/>
      <c r="BV463" s="516"/>
      <c r="BW463" s="510" t="str">
        <f t="shared" si="149"/>
        <v/>
      </c>
      <c r="BX463" s="510" t="str">
        <f t="shared" si="150"/>
        <v/>
      </c>
      <c r="BY463" s="510" t="str">
        <f t="shared" si="151"/>
        <v/>
      </c>
      <c r="BZ463" s="516" t="str">
        <f t="shared" si="152"/>
        <v/>
      </c>
      <c r="CA463" s="510" t="str">
        <f>分岐管理シート!BB463</f>
        <v/>
      </c>
      <c r="CB463" s="511" t="str">
        <f t="shared" si="157"/>
        <v/>
      </c>
      <c r="CC463" s="517" t="str">
        <f t="shared" si="159"/>
        <v/>
      </c>
    </row>
    <row r="464" spans="1:81">
      <c r="A464" s="7"/>
      <c r="B464" s="16"/>
      <c r="C464" s="47">
        <v>383</v>
      </c>
      <c r="D464" s="64"/>
      <c r="E464" s="64"/>
      <c r="F464" s="64"/>
      <c r="G464" s="93"/>
      <c r="H464" s="93"/>
      <c r="I464" s="115"/>
      <c r="J464" s="115"/>
      <c r="K464" s="115"/>
      <c r="L464" s="115"/>
      <c r="M464" s="147"/>
      <c r="N464" s="161">
        <f t="shared" si="134"/>
        <v>0</v>
      </c>
      <c r="O464" s="167">
        <f t="shared" si="135"/>
        <v>0</v>
      </c>
      <c r="P464" s="181"/>
      <c r="Q464" s="194"/>
      <c r="R464" s="194"/>
      <c r="S464" s="194"/>
      <c r="T464" s="194"/>
      <c r="U464" s="194"/>
      <c r="V464" s="194"/>
      <c r="W464" s="194"/>
      <c r="X464" s="194"/>
      <c r="Y464" s="194"/>
      <c r="Z464" s="194"/>
      <c r="AA464" s="194"/>
      <c r="AB464" s="194"/>
      <c r="AC464" s="194"/>
      <c r="AD464" s="194"/>
      <c r="AE464" s="194"/>
      <c r="AF464" s="147"/>
      <c r="AG464" s="115"/>
      <c r="AH464" s="115"/>
      <c r="AI464" s="93"/>
      <c r="AJ464" s="93"/>
      <c r="AK464" s="307"/>
      <c r="AL464" s="325"/>
      <c r="AM464" s="325"/>
      <c r="AN464" s="147"/>
      <c r="AO464" s="350"/>
      <c r="AP464" s="359"/>
      <c r="AQ464" s="379"/>
      <c r="AR464" s="405"/>
      <c r="AS464" s="405"/>
      <c r="AT464" s="430" t="str">
        <f t="shared" si="136"/>
        <v/>
      </c>
      <c r="AU464" s="437" t="str">
        <f t="shared" si="137"/>
        <v/>
      </c>
      <c r="AV464" s="443" t="str">
        <f t="shared" si="138"/>
        <v/>
      </c>
      <c r="AW464" s="450" t="str">
        <f t="shared" si="158"/>
        <v/>
      </c>
      <c r="AX464" s="450" t="str">
        <f t="shared" si="139"/>
        <v/>
      </c>
      <c r="AY464" s="457" t="str">
        <f t="shared" si="140"/>
        <v/>
      </c>
      <c r="AZ464" s="464" t="str">
        <f t="shared" si="141"/>
        <v/>
      </c>
      <c r="BA464" s="47" t="str">
        <f t="shared" si="142"/>
        <v/>
      </c>
      <c r="BB464" s="47" t="str">
        <f t="shared" si="143"/>
        <v/>
      </c>
      <c r="BC464" s="47" t="str">
        <f t="shared" si="144"/>
        <v/>
      </c>
      <c r="BD464" s="47" t="str">
        <f t="shared" si="153"/>
        <v/>
      </c>
      <c r="BE464" s="486"/>
      <c r="BF464" s="492"/>
      <c r="BG464" s="464" t="str">
        <f t="shared" si="145"/>
        <v/>
      </c>
      <c r="BH464" s="464" t="str">
        <f t="shared" si="154"/>
        <v/>
      </c>
      <c r="BI464" s="464" t="str">
        <f t="shared" si="146"/>
        <v/>
      </c>
      <c r="BJ464" s="492"/>
      <c r="BK464" s="492"/>
      <c r="BL464" s="492"/>
      <c r="BM464" s="492"/>
      <c r="BN464" s="464" t="str">
        <f t="shared" si="147"/>
        <v/>
      </c>
      <c r="BO464" s="464" t="str">
        <f t="shared" si="148"/>
        <v/>
      </c>
      <c r="BP464" s="504" t="str">
        <f t="shared" si="155"/>
        <v/>
      </c>
      <c r="BQ464" s="510" t="str">
        <f t="shared" si="156"/>
        <v/>
      </c>
      <c r="BR464" s="510" t="str">
        <f>IF(F464="","",IF(OR(分岐管理シート!AK464&lt;1,分岐管理シート!AK464&gt;13),"error",""))</f>
        <v/>
      </c>
      <c r="BS464" s="510" t="str">
        <f>IF(F464="","",IF(VLOOKUP(AJ464,―!$AD$2:$AE$14,2,FALSE)&lt;=VLOOKUP(AK464,―!$AD$2:$AE$14,2,FALSE),"","error"))</f>
        <v/>
      </c>
      <c r="BT464" s="516"/>
      <c r="BU464" s="516"/>
      <c r="BV464" s="516"/>
      <c r="BW464" s="510" t="str">
        <f t="shared" si="149"/>
        <v/>
      </c>
      <c r="BX464" s="510" t="str">
        <f t="shared" si="150"/>
        <v/>
      </c>
      <c r="BY464" s="510" t="str">
        <f t="shared" si="151"/>
        <v/>
      </c>
      <c r="BZ464" s="516" t="str">
        <f t="shared" si="152"/>
        <v/>
      </c>
      <c r="CA464" s="510" t="str">
        <f>分岐管理シート!BB464</f>
        <v/>
      </c>
      <c r="CB464" s="511" t="str">
        <f t="shared" si="157"/>
        <v/>
      </c>
      <c r="CC464" s="517" t="str">
        <f t="shared" si="159"/>
        <v/>
      </c>
    </row>
    <row r="465" spans="1:81">
      <c r="A465" s="7"/>
      <c r="B465" s="16"/>
      <c r="C465" s="46">
        <v>384</v>
      </c>
      <c r="D465" s="64"/>
      <c r="E465" s="64"/>
      <c r="F465" s="64"/>
      <c r="G465" s="93"/>
      <c r="H465" s="93"/>
      <c r="I465" s="115"/>
      <c r="J465" s="115"/>
      <c r="K465" s="115"/>
      <c r="L465" s="115"/>
      <c r="M465" s="147"/>
      <c r="N465" s="161">
        <f t="shared" si="134"/>
        <v>0</v>
      </c>
      <c r="O465" s="167">
        <f t="shared" si="135"/>
        <v>0</v>
      </c>
      <c r="P465" s="181"/>
      <c r="Q465" s="194"/>
      <c r="R465" s="194"/>
      <c r="S465" s="194"/>
      <c r="T465" s="194"/>
      <c r="U465" s="194"/>
      <c r="V465" s="194"/>
      <c r="W465" s="194"/>
      <c r="X465" s="194"/>
      <c r="Y465" s="194"/>
      <c r="Z465" s="194"/>
      <c r="AA465" s="194"/>
      <c r="AB465" s="194"/>
      <c r="AC465" s="194"/>
      <c r="AD465" s="194"/>
      <c r="AE465" s="194"/>
      <c r="AF465" s="147"/>
      <c r="AG465" s="115"/>
      <c r="AH465" s="115"/>
      <c r="AI465" s="93"/>
      <c r="AJ465" s="93"/>
      <c r="AK465" s="307"/>
      <c r="AL465" s="325"/>
      <c r="AM465" s="325"/>
      <c r="AN465" s="147"/>
      <c r="AO465" s="350"/>
      <c r="AP465" s="359"/>
      <c r="AQ465" s="379"/>
      <c r="AR465" s="405"/>
      <c r="AS465" s="405"/>
      <c r="AT465" s="430" t="str">
        <f t="shared" si="136"/>
        <v/>
      </c>
      <c r="AU465" s="437" t="str">
        <f t="shared" si="137"/>
        <v/>
      </c>
      <c r="AV465" s="443" t="str">
        <f t="shared" si="138"/>
        <v/>
      </c>
      <c r="AW465" s="450" t="str">
        <f t="shared" si="158"/>
        <v/>
      </c>
      <c r="AX465" s="450" t="str">
        <f t="shared" si="139"/>
        <v/>
      </c>
      <c r="AY465" s="457" t="str">
        <f t="shared" si="140"/>
        <v/>
      </c>
      <c r="AZ465" s="464" t="str">
        <f t="shared" si="141"/>
        <v/>
      </c>
      <c r="BA465" s="47" t="str">
        <f t="shared" si="142"/>
        <v/>
      </c>
      <c r="BB465" s="47" t="str">
        <f t="shared" si="143"/>
        <v/>
      </c>
      <c r="BC465" s="47" t="str">
        <f t="shared" si="144"/>
        <v/>
      </c>
      <c r="BD465" s="47" t="str">
        <f t="shared" si="153"/>
        <v/>
      </c>
      <c r="BE465" s="486"/>
      <c r="BF465" s="492"/>
      <c r="BG465" s="464" t="str">
        <f t="shared" si="145"/>
        <v/>
      </c>
      <c r="BH465" s="464" t="str">
        <f t="shared" si="154"/>
        <v/>
      </c>
      <c r="BI465" s="464" t="str">
        <f t="shared" si="146"/>
        <v/>
      </c>
      <c r="BJ465" s="492"/>
      <c r="BK465" s="492"/>
      <c r="BL465" s="492"/>
      <c r="BM465" s="492"/>
      <c r="BN465" s="464" t="str">
        <f t="shared" si="147"/>
        <v/>
      </c>
      <c r="BO465" s="464" t="str">
        <f t="shared" si="148"/>
        <v/>
      </c>
      <c r="BP465" s="504" t="str">
        <f t="shared" si="155"/>
        <v/>
      </c>
      <c r="BQ465" s="510" t="str">
        <f t="shared" si="156"/>
        <v/>
      </c>
      <c r="BR465" s="510" t="str">
        <f>IF(F465="","",IF(OR(分岐管理シート!AK465&lt;1,分岐管理シート!AK465&gt;13),"error",""))</f>
        <v/>
      </c>
      <c r="BS465" s="510" t="str">
        <f>IF(F465="","",IF(VLOOKUP(AJ465,―!$AD$2:$AE$14,2,FALSE)&lt;=VLOOKUP(AK465,―!$AD$2:$AE$14,2,FALSE),"","error"))</f>
        <v/>
      </c>
      <c r="BT465" s="516"/>
      <c r="BU465" s="516"/>
      <c r="BV465" s="516"/>
      <c r="BW465" s="510" t="str">
        <f t="shared" si="149"/>
        <v/>
      </c>
      <c r="BX465" s="510" t="str">
        <f t="shared" si="150"/>
        <v/>
      </c>
      <c r="BY465" s="510" t="str">
        <f t="shared" si="151"/>
        <v/>
      </c>
      <c r="BZ465" s="516" t="str">
        <f t="shared" si="152"/>
        <v/>
      </c>
      <c r="CA465" s="510" t="str">
        <f>分岐管理シート!BB465</f>
        <v/>
      </c>
      <c r="CB465" s="511" t="str">
        <f t="shared" si="157"/>
        <v/>
      </c>
      <c r="CC465" s="517" t="str">
        <f t="shared" si="159"/>
        <v/>
      </c>
    </row>
    <row r="466" spans="1:81">
      <c r="A466" s="7"/>
      <c r="B466" s="16"/>
      <c r="C466" s="47">
        <v>385</v>
      </c>
      <c r="D466" s="64"/>
      <c r="E466" s="64"/>
      <c r="F466" s="64"/>
      <c r="G466" s="93"/>
      <c r="H466" s="93"/>
      <c r="I466" s="115"/>
      <c r="J466" s="115"/>
      <c r="K466" s="115"/>
      <c r="L466" s="115"/>
      <c r="M466" s="147"/>
      <c r="N466" s="161">
        <f t="shared" si="134"/>
        <v>0</v>
      </c>
      <c r="O466" s="167">
        <f t="shared" si="135"/>
        <v>0</v>
      </c>
      <c r="P466" s="181"/>
      <c r="Q466" s="194"/>
      <c r="R466" s="194"/>
      <c r="S466" s="194"/>
      <c r="T466" s="194"/>
      <c r="U466" s="194"/>
      <c r="V466" s="194"/>
      <c r="W466" s="194"/>
      <c r="X466" s="194"/>
      <c r="Y466" s="194"/>
      <c r="Z466" s="194"/>
      <c r="AA466" s="194"/>
      <c r="AB466" s="194"/>
      <c r="AC466" s="194"/>
      <c r="AD466" s="194"/>
      <c r="AE466" s="194"/>
      <c r="AF466" s="147"/>
      <c r="AG466" s="115"/>
      <c r="AH466" s="115"/>
      <c r="AI466" s="93"/>
      <c r="AJ466" s="93"/>
      <c r="AK466" s="307"/>
      <c r="AL466" s="325"/>
      <c r="AM466" s="325"/>
      <c r="AN466" s="147"/>
      <c r="AO466" s="350"/>
      <c r="AP466" s="359"/>
      <c r="AQ466" s="379"/>
      <c r="AR466" s="405"/>
      <c r="AS466" s="405"/>
      <c r="AT466" s="430" t="str">
        <f t="shared" si="136"/>
        <v/>
      </c>
      <c r="AU466" s="437" t="str">
        <f t="shared" si="137"/>
        <v/>
      </c>
      <c r="AV466" s="443" t="str">
        <f t="shared" si="138"/>
        <v/>
      </c>
      <c r="AW466" s="450" t="str">
        <f t="shared" si="158"/>
        <v/>
      </c>
      <c r="AX466" s="450" t="str">
        <f t="shared" si="139"/>
        <v/>
      </c>
      <c r="AY466" s="457" t="str">
        <f t="shared" si="140"/>
        <v/>
      </c>
      <c r="AZ466" s="464" t="str">
        <f t="shared" si="141"/>
        <v/>
      </c>
      <c r="BA466" s="47" t="str">
        <f t="shared" si="142"/>
        <v/>
      </c>
      <c r="BB466" s="47" t="str">
        <f t="shared" si="143"/>
        <v/>
      </c>
      <c r="BC466" s="47" t="str">
        <f t="shared" si="144"/>
        <v/>
      </c>
      <c r="BD466" s="47" t="str">
        <f t="shared" si="153"/>
        <v/>
      </c>
      <c r="BE466" s="486"/>
      <c r="BF466" s="492"/>
      <c r="BG466" s="464" t="str">
        <f t="shared" si="145"/>
        <v/>
      </c>
      <c r="BH466" s="464" t="str">
        <f t="shared" si="154"/>
        <v/>
      </c>
      <c r="BI466" s="464" t="str">
        <f t="shared" si="146"/>
        <v/>
      </c>
      <c r="BJ466" s="492"/>
      <c r="BK466" s="492"/>
      <c r="BL466" s="492"/>
      <c r="BM466" s="492"/>
      <c r="BN466" s="464" t="str">
        <f t="shared" si="147"/>
        <v/>
      </c>
      <c r="BO466" s="464" t="str">
        <f t="shared" si="148"/>
        <v/>
      </c>
      <c r="BP466" s="504" t="str">
        <f t="shared" si="155"/>
        <v/>
      </c>
      <c r="BQ466" s="510" t="str">
        <f t="shared" si="156"/>
        <v/>
      </c>
      <c r="BR466" s="510" t="str">
        <f>IF(F466="","",IF(OR(分岐管理シート!AK466&lt;1,分岐管理シート!AK466&gt;13),"error",""))</f>
        <v/>
      </c>
      <c r="BS466" s="510" t="str">
        <f>IF(F466="","",IF(VLOOKUP(AJ466,―!$AD$2:$AE$14,2,FALSE)&lt;=VLOOKUP(AK466,―!$AD$2:$AE$14,2,FALSE),"","error"))</f>
        <v/>
      </c>
      <c r="BT466" s="516"/>
      <c r="BU466" s="516"/>
      <c r="BV466" s="516"/>
      <c r="BW466" s="510" t="str">
        <f t="shared" si="149"/>
        <v/>
      </c>
      <c r="BX466" s="510" t="str">
        <f t="shared" si="150"/>
        <v/>
      </c>
      <c r="BY466" s="510" t="str">
        <f t="shared" si="151"/>
        <v/>
      </c>
      <c r="BZ466" s="516" t="str">
        <f t="shared" si="152"/>
        <v/>
      </c>
      <c r="CA466" s="510" t="str">
        <f>分岐管理シート!BB466</f>
        <v/>
      </c>
      <c r="CB466" s="511" t="str">
        <f t="shared" si="157"/>
        <v/>
      </c>
      <c r="CC466" s="517" t="str">
        <f t="shared" si="159"/>
        <v/>
      </c>
    </row>
    <row r="467" spans="1:81">
      <c r="A467" s="7"/>
      <c r="B467" s="16"/>
      <c r="C467" s="47">
        <v>386</v>
      </c>
      <c r="D467" s="64"/>
      <c r="E467" s="64"/>
      <c r="F467" s="64"/>
      <c r="G467" s="93"/>
      <c r="H467" s="93"/>
      <c r="I467" s="115"/>
      <c r="J467" s="115"/>
      <c r="K467" s="115"/>
      <c r="L467" s="115"/>
      <c r="M467" s="147"/>
      <c r="N467" s="161">
        <f t="shared" si="134"/>
        <v>0</v>
      </c>
      <c r="O467" s="167">
        <f t="shared" si="135"/>
        <v>0</v>
      </c>
      <c r="P467" s="181"/>
      <c r="Q467" s="194"/>
      <c r="R467" s="194"/>
      <c r="S467" s="194"/>
      <c r="T467" s="194"/>
      <c r="U467" s="194"/>
      <c r="V467" s="194"/>
      <c r="W467" s="194"/>
      <c r="X467" s="194"/>
      <c r="Y467" s="194"/>
      <c r="Z467" s="194"/>
      <c r="AA467" s="194"/>
      <c r="AB467" s="194"/>
      <c r="AC467" s="194"/>
      <c r="AD467" s="194"/>
      <c r="AE467" s="194"/>
      <c r="AF467" s="147"/>
      <c r="AG467" s="115"/>
      <c r="AH467" s="115"/>
      <c r="AI467" s="93"/>
      <c r="AJ467" s="93"/>
      <c r="AK467" s="307"/>
      <c r="AL467" s="325"/>
      <c r="AM467" s="325"/>
      <c r="AN467" s="147"/>
      <c r="AO467" s="350"/>
      <c r="AP467" s="359"/>
      <c r="AQ467" s="379"/>
      <c r="AR467" s="405"/>
      <c r="AS467" s="405"/>
      <c r="AT467" s="430" t="str">
        <f t="shared" si="136"/>
        <v/>
      </c>
      <c r="AU467" s="437" t="str">
        <f t="shared" si="137"/>
        <v/>
      </c>
      <c r="AV467" s="443" t="str">
        <f t="shared" si="138"/>
        <v/>
      </c>
      <c r="AW467" s="450" t="str">
        <f t="shared" si="158"/>
        <v/>
      </c>
      <c r="AX467" s="450" t="str">
        <f t="shared" si="139"/>
        <v/>
      </c>
      <c r="AY467" s="457" t="str">
        <f t="shared" si="140"/>
        <v/>
      </c>
      <c r="AZ467" s="464" t="str">
        <f t="shared" si="141"/>
        <v/>
      </c>
      <c r="BA467" s="47" t="str">
        <f t="shared" si="142"/>
        <v/>
      </c>
      <c r="BB467" s="47" t="str">
        <f t="shared" si="143"/>
        <v/>
      </c>
      <c r="BC467" s="47" t="str">
        <f t="shared" si="144"/>
        <v/>
      </c>
      <c r="BD467" s="47" t="str">
        <f t="shared" si="153"/>
        <v/>
      </c>
      <c r="BE467" s="486"/>
      <c r="BF467" s="492"/>
      <c r="BG467" s="464" t="str">
        <f t="shared" si="145"/>
        <v/>
      </c>
      <c r="BH467" s="464" t="str">
        <f t="shared" si="154"/>
        <v/>
      </c>
      <c r="BI467" s="464" t="str">
        <f t="shared" si="146"/>
        <v/>
      </c>
      <c r="BJ467" s="492"/>
      <c r="BK467" s="492"/>
      <c r="BL467" s="492"/>
      <c r="BM467" s="492"/>
      <c r="BN467" s="464" t="str">
        <f t="shared" si="147"/>
        <v/>
      </c>
      <c r="BO467" s="464" t="str">
        <f t="shared" si="148"/>
        <v/>
      </c>
      <c r="BP467" s="504" t="str">
        <f t="shared" si="155"/>
        <v/>
      </c>
      <c r="BQ467" s="510" t="str">
        <f t="shared" si="156"/>
        <v/>
      </c>
      <c r="BR467" s="510" t="str">
        <f>IF(F467="","",IF(OR(分岐管理シート!AK467&lt;1,分岐管理シート!AK467&gt;13),"error",""))</f>
        <v/>
      </c>
      <c r="BS467" s="510" t="str">
        <f>IF(F467="","",IF(VLOOKUP(AJ467,―!$AD$2:$AE$14,2,FALSE)&lt;=VLOOKUP(AK467,―!$AD$2:$AE$14,2,FALSE),"","error"))</f>
        <v/>
      </c>
      <c r="BT467" s="516"/>
      <c r="BU467" s="516"/>
      <c r="BV467" s="516"/>
      <c r="BW467" s="510" t="str">
        <f t="shared" si="149"/>
        <v/>
      </c>
      <c r="BX467" s="510" t="str">
        <f t="shared" si="150"/>
        <v/>
      </c>
      <c r="BY467" s="510" t="str">
        <f t="shared" si="151"/>
        <v/>
      </c>
      <c r="BZ467" s="516" t="str">
        <f t="shared" si="152"/>
        <v/>
      </c>
      <c r="CA467" s="510" t="str">
        <f>分岐管理シート!BB467</f>
        <v/>
      </c>
      <c r="CB467" s="511" t="str">
        <f t="shared" si="157"/>
        <v/>
      </c>
      <c r="CC467" s="517" t="str">
        <f t="shared" si="159"/>
        <v/>
      </c>
    </row>
    <row r="468" spans="1:81">
      <c r="A468" s="7"/>
      <c r="B468" s="16"/>
      <c r="C468" s="46">
        <v>387</v>
      </c>
      <c r="D468" s="64"/>
      <c r="E468" s="64"/>
      <c r="F468" s="64"/>
      <c r="G468" s="93"/>
      <c r="H468" s="93"/>
      <c r="I468" s="115"/>
      <c r="J468" s="115"/>
      <c r="K468" s="115"/>
      <c r="L468" s="115"/>
      <c r="M468" s="147"/>
      <c r="N468" s="161">
        <f t="shared" si="134"/>
        <v>0</v>
      </c>
      <c r="O468" s="167">
        <f t="shared" si="135"/>
        <v>0</v>
      </c>
      <c r="P468" s="181"/>
      <c r="Q468" s="194"/>
      <c r="R468" s="194"/>
      <c r="S468" s="194"/>
      <c r="T468" s="194"/>
      <c r="U468" s="194"/>
      <c r="V468" s="194"/>
      <c r="W468" s="194"/>
      <c r="X468" s="194"/>
      <c r="Y468" s="194"/>
      <c r="Z468" s="194"/>
      <c r="AA468" s="194"/>
      <c r="AB468" s="194"/>
      <c r="AC468" s="194"/>
      <c r="AD468" s="194"/>
      <c r="AE468" s="194"/>
      <c r="AF468" s="147"/>
      <c r="AG468" s="115"/>
      <c r="AH468" s="115"/>
      <c r="AI468" s="93"/>
      <c r="AJ468" s="93"/>
      <c r="AK468" s="307"/>
      <c r="AL468" s="325"/>
      <c r="AM468" s="325"/>
      <c r="AN468" s="147"/>
      <c r="AO468" s="350"/>
      <c r="AP468" s="359"/>
      <c r="AQ468" s="379"/>
      <c r="AR468" s="405"/>
      <c r="AS468" s="405"/>
      <c r="AT468" s="430" t="str">
        <f t="shared" si="136"/>
        <v/>
      </c>
      <c r="AU468" s="437" t="str">
        <f t="shared" si="137"/>
        <v/>
      </c>
      <c r="AV468" s="443" t="str">
        <f t="shared" si="138"/>
        <v/>
      </c>
      <c r="AW468" s="450" t="str">
        <f t="shared" si="158"/>
        <v/>
      </c>
      <c r="AX468" s="450" t="str">
        <f t="shared" si="139"/>
        <v/>
      </c>
      <c r="AY468" s="457" t="str">
        <f t="shared" si="140"/>
        <v/>
      </c>
      <c r="AZ468" s="464" t="str">
        <f t="shared" si="141"/>
        <v/>
      </c>
      <c r="BA468" s="47" t="str">
        <f t="shared" si="142"/>
        <v/>
      </c>
      <c r="BB468" s="47" t="str">
        <f t="shared" si="143"/>
        <v/>
      </c>
      <c r="BC468" s="47" t="str">
        <f t="shared" si="144"/>
        <v/>
      </c>
      <c r="BD468" s="47" t="str">
        <f t="shared" si="153"/>
        <v/>
      </c>
      <c r="BE468" s="486"/>
      <c r="BF468" s="492"/>
      <c r="BG468" s="464" t="str">
        <f t="shared" si="145"/>
        <v/>
      </c>
      <c r="BH468" s="464" t="str">
        <f t="shared" si="154"/>
        <v/>
      </c>
      <c r="BI468" s="464" t="str">
        <f t="shared" si="146"/>
        <v/>
      </c>
      <c r="BJ468" s="492"/>
      <c r="BK468" s="492"/>
      <c r="BL468" s="492"/>
      <c r="BM468" s="492"/>
      <c r="BN468" s="464" t="str">
        <f t="shared" si="147"/>
        <v/>
      </c>
      <c r="BO468" s="464" t="str">
        <f t="shared" si="148"/>
        <v/>
      </c>
      <c r="BP468" s="504" t="str">
        <f t="shared" si="155"/>
        <v/>
      </c>
      <c r="BQ468" s="510" t="str">
        <f t="shared" si="156"/>
        <v/>
      </c>
      <c r="BR468" s="510" t="str">
        <f>IF(F468="","",IF(OR(分岐管理シート!AK468&lt;1,分岐管理シート!AK468&gt;13),"error",""))</f>
        <v/>
      </c>
      <c r="BS468" s="510" t="str">
        <f>IF(F468="","",IF(VLOOKUP(AJ468,―!$AD$2:$AE$14,2,FALSE)&lt;=VLOOKUP(AK468,―!$AD$2:$AE$14,2,FALSE),"","error"))</f>
        <v/>
      </c>
      <c r="BT468" s="516"/>
      <c r="BU468" s="516"/>
      <c r="BV468" s="516"/>
      <c r="BW468" s="510" t="str">
        <f t="shared" si="149"/>
        <v/>
      </c>
      <c r="BX468" s="510" t="str">
        <f t="shared" si="150"/>
        <v/>
      </c>
      <c r="BY468" s="510" t="str">
        <f t="shared" si="151"/>
        <v/>
      </c>
      <c r="BZ468" s="516" t="str">
        <f t="shared" si="152"/>
        <v/>
      </c>
      <c r="CA468" s="510" t="str">
        <f>分岐管理シート!BB468</f>
        <v/>
      </c>
      <c r="CB468" s="511" t="str">
        <f t="shared" si="157"/>
        <v/>
      </c>
      <c r="CC468" s="517" t="str">
        <f t="shared" si="159"/>
        <v/>
      </c>
    </row>
    <row r="469" spans="1:81">
      <c r="A469" s="7"/>
      <c r="B469" s="16"/>
      <c r="C469" s="47">
        <v>388</v>
      </c>
      <c r="D469" s="64"/>
      <c r="E469" s="64"/>
      <c r="F469" s="64"/>
      <c r="G469" s="93"/>
      <c r="H469" s="93"/>
      <c r="I469" s="115"/>
      <c r="J469" s="115"/>
      <c r="K469" s="115"/>
      <c r="L469" s="115"/>
      <c r="M469" s="147"/>
      <c r="N469" s="161">
        <f t="shared" si="134"/>
        <v>0</v>
      </c>
      <c r="O469" s="167">
        <f t="shared" si="135"/>
        <v>0</v>
      </c>
      <c r="P469" s="181"/>
      <c r="Q469" s="194"/>
      <c r="R469" s="194"/>
      <c r="S469" s="194"/>
      <c r="T469" s="194"/>
      <c r="U469" s="194"/>
      <c r="V469" s="194"/>
      <c r="W469" s="194"/>
      <c r="X469" s="194"/>
      <c r="Y469" s="194"/>
      <c r="Z469" s="194"/>
      <c r="AA469" s="194"/>
      <c r="AB469" s="194"/>
      <c r="AC469" s="194"/>
      <c r="AD469" s="194"/>
      <c r="AE469" s="194"/>
      <c r="AF469" s="147"/>
      <c r="AG469" s="115"/>
      <c r="AH469" s="115"/>
      <c r="AI469" s="93"/>
      <c r="AJ469" s="93"/>
      <c r="AK469" s="307"/>
      <c r="AL469" s="325"/>
      <c r="AM469" s="325"/>
      <c r="AN469" s="147"/>
      <c r="AO469" s="350"/>
      <c r="AP469" s="359"/>
      <c r="AQ469" s="379"/>
      <c r="AR469" s="405"/>
      <c r="AS469" s="405"/>
      <c r="AT469" s="430" t="str">
        <f t="shared" si="136"/>
        <v/>
      </c>
      <c r="AU469" s="437" t="str">
        <f t="shared" si="137"/>
        <v/>
      </c>
      <c r="AV469" s="443" t="str">
        <f t="shared" si="138"/>
        <v/>
      </c>
      <c r="AW469" s="450" t="str">
        <f t="shared" si="158"/>
        <v/>
      </c>
      <c r="AX469" s="450" t="str">
        <f t="shared" si="139"/>
        <v/>
      </c>
      <c r="AY469" s="457" t="str">
        <f t="shared" si="140"/>
        <v/>
      </c>
      <c r="AZ469" s="464" t="str">
        <f t="shared" si="141"/>
        <v/>
      </c>
      <c r="BA469" s="47" t="str">
        <f t="shared" si="142"/>
        <v/>
      </c>
      <c r="BB469" s="47" t="str">
        <f t="shared" si="143"/>
        <v/>
      </c>
      <c r="BC469" s="47" t="str">
        <f t="shared" si="144"/>
        <v/>
      </c>
      <c r="BD469" s="47" t="str">
        <f t="shared" si="153"/>
        <v/>
      </c>
      <c r="BE469" s="486"/>
      <c r="BF469" s="492"/>
      <c r="BG469" s="464" t="str">
        <f t="shared" si="145"/>
        <v/>
      </c>
      <c r="BH469" s="464" t="str">
        <f t="shared" si="154"/>
        <v/>
      </c>
      <c r="BI469" s="464" t="str">
        <f t="shared" si="146"/>
        <v/>
      </c>
      <c r="BJ469" s="492"/>
      <c r="BK469" s="492"/>
      <c r="BL469" s="492"/>
      <c r="BM469" s="492"/>
      <c r="BN469" s="464" t="str">
        <f t="shared" si="147"/>
        <v/>
      </c>
      <c r="BO469" s="464" t="str">
        <f t="shared" si="148"/>
        <v/>
      </c>
      <c r="BP469" s="504" t="str">
        <f t="shared" si="155"/>
        <v/>
      </c>
      <c r="BQ469" s="510" t="str">
        <f t="shared" si="156"/>
        <v/>
      </c>
      <c r="BR469" s="510" t="str">
        <f>IF(F469="","",IF(OR(分岐管理シート!AK469&lt;1,分岐管理シート!AK469&gt;13),"error",""))</f>
        <v/>
      </c>
      <c r="BS469" s="510" t="str">
        <f>IF(F469="","",IF(VLOOKUP(AJ469,―!$AD$2:$AE$14,2,FALSE)&lt;=VLOOKUP(AK469,―!$AD$2:$AE$14,2,FALSE),"","error"))</f>
        <v/>
      </c>
      <c r="BT469" s="516"/>
      <c r="BU469" s="516"/>
      <c r="BV469" s="516"/>
      <c r="BW469" s="510" t="str">
        <f t="shared" si="149"/>
        <v/>
      </c>
      <c r="BX469" s="510" t="str">
        <f t="shared" si="150"/>
        <v/>
      </c>
      <c r="BY469" s="510" t="str">
        <f t="shared" si="151"/>
        <v/>
      </c>
      <c r="BZ469" s="516" t="str">
        <f t="shared" si="152"/>
        <v/>
      </c>
      <c r="CA469" s="510" t="str">
        <f>分岐管理シート!BB469</f>
        <v/>
      </c>
      <c r="CB469" s="511" t="str">
        <f t="shared" si="157"/>
        <v/>
      </c>
      <c r="CC469" s="517" t="str">
        <f t="shared" si="159"/>
        <v/>
      </c>
    </row>
    <row r="470" spans="1:81">
      <c r="A470" s="7"/>
      <c r="B470" s="16"/>
      <c r="C470" s="47">
        <v>389</v>
      </c>
      <c r="D470" s="64"/>
      <c r="E470" s="64"/>
      <c r="F470" s="64"/>
      <c r="G470" s="93"/>
      <c r="H470" s="93"/>
      <c r="I470" s="115"/>
      <c r="J470" s="115"/>
      <c r="K470" s="115"/>
      <c r="L470" s="115"/>
      <c r="M470" s="147"/>
      <c r="N470" s="161">
        <f t="shared" si="134"/>
        <v>0</v>
      </c>
      <c r="O470" s="167">
        <f t="shared" si="135"/>
        <v>0</v>
      </c>
      <c r="P470" s="181"/>
      <c r="Q470" s="194"/>
      <c r="R470" s="194"/>
      <c r="S470" s="194"/>
      <c r="T470" s="194"/>
      <c r="U470" s="194"/>
      <c r="V470" s="194"/>
      <c r="W470" s="194"/>
      <c r="X470" s="194"/>
      <c r="Y470" s="194"/>
      <c r="Z470" s="194"/>
      <c r="AA470" s="194"/>
      <c r="AB470" s="194"/>
      <c r="AC470" s="194"/>
      <c r="AD470" s="194"/>
      <c r="AE470" s="194"/>
      <c r="AF470" s="147"/>
      <c r="AG470" s="115"/>
      <c r="AH470" s="115"/>
      <c r="AI470" s="93"/>
      <c r="AJ470" s="93"/>
      <c r="AK470" s="307"/>
      <c r="AL470" s="325"/>
      <c r="AM470" s="325"/>
      <c r="AN470" s="147"/>
      <c r="AO470" s="350"/>
      <c r="AP470" s="359"/>
      <c r="AQ470" s="379"/>
      <c r="AR470" s="405"/>
      <c r="AS470" s="405"/>
      <c r="AT470" s="430" t="str">
        <f t="shared" si="136"/>
        <v/>
      </c>
      <c r="AU470" s="437" t="str">
        <f t="shared" si="137"/>
        <v/>
      </c>
      <c r="AV470" s="443" t="str">
        <f t="shared" si="138"/>
        <v/>
      </c>
      <c r="AW470" s="450" t="str">
        <f t="shared" si="158"/>
        <v/>
      </c>
      <c r="AX470" s="450" t="str">
        <f t="shared" si="139"/>
        <v/>
      </c>
      <c r="AY470" s="457" t="str">
        <f t="shared" si="140"/>
        <v/>
      </c>
      <c r="AZ470" s="464" t="str">
        <f t="shared" si="141"/>
        <v/>
      </c>
      <c r="BA470" s="47" t="str">
        <f t="shared" si="142"/>
        <v/>
      </c>
      <c r="BB470" s="47" t="str">
        <f t="shared" si="143"/>
        <v/>
      </c>
      <c r="BC470" s="47" t="str">
        <f t="shared" si="144"/>
        <v/>
      </c>
      <c r="BD470" s="47" t="str">
        <f t="shared" si="153"/>
        <v/>
      </c>
      <c r="BE470" s="486"/>
      <c r="BF470" s="492"/>
      <c r="BG470" s="464" t="str">
        <f t="shared" si="145"/>
        <v/>
      </c>
      <c r="BH470" s="464" t="str">
        <f t="shared" si="154"/>
        <v/>
      </c>
      <c r="BI470" s="464" t="str">
        <f t="shared" si="146"/>
        <v/>
      </c>
      <c r="BJ470" s="492"/>
      <c r="BK470" s="492"/>
      <c r="BL470" s="492"/>
      <c r="BM470" s="492"/>
      <c r="BN470" s="464" t="str">
        <f t="shared" si="147"/>
        <v/>
      </c>
      <c r="BO470" s="464" t="str">
        <f t="shared" si="148"/>
        <v/>
      </c>
      <c r="BP470" s="504" t="str">
        <f t="shared" si="155"/>
        <v/>
      </c>
      <c r="BQ470" s="510" t="str">
        <f t="shared" si="156"/>
        <v/>
      </c>
      <c r="BR470" s="510" t="str">
        <f>IF(F470="","",IF(OR(分岐管理シート!AK470&lt;1,分岐管理シート!AK470&gt;13),"error",""))</f>
        <v/>
      </c>
      <c r="BS470" s="510" t="str">
        <f>IF(F470="","",IF(VLOOKUP(AJ470,―!$AD$2:$AE$14,2,FALSE)&lt;=VLOOKUP(AK470,―!$AD$2:$AE$14,2,FALSE),"","error"))</f>
        <v/>
      </c>
      <c r="BT470" s="516"/>
      <c r="BU470" s="516"/>
      <c r="BV470" s="516"/>
      <c r="BW470" s="510" t="str">
        <f t="shared" si="149"/>
        <v/>
      </c>
      <c r="BX470" s="510" t="str">
        <f t="shared" si="150"/>
        <v/>
      </c>
      <c r="BY470" s="510" t="str">
        <f t="shared" si="151"/>
        <v/>
      </c>
      <c r="BZ470" s="516" t="str">
        <f t="shared" si="152"/>
        <v/>
      </c>
      <c r="CA470" s="510" t="str">
        <f>分岐管理シート!BB470</f>
        <v/>
      </c>
      <c r="CB470" s="511" t="str">
        <f t="shared" si="157"/>
        <v/>
      </c>
      <c r="CC470" s="517" t="str">
        <f t="shared" si="159"/>
        <v/>
      </c>
    </row>
    <row r="471" spans="1:81">
      <c r="A471" s="7"/>
      <c r="B471" s="16"/>
      <c r="C471" s="46">
        <v>390</v>
      </c>
      <c r="D471" s="64"/>
      <c r="E471" s="64"/>
      <c r="F471" s="64"/>
      <c r="G471" s="93"/>
      <c r="H471" s="93"/>
      <c r="I471" s="115"/>
      <c r="J471" s="115"/>
      <c r="K471" s="115"/>
      <c r="L471" s="115"/>
      <c r="M471" s="147"/>
      <c r="N471" s="161">
        <f t="shared" ref="N471:N481" si="160">O471+AE471</f>
        <v>0</v>
      </c>
      <c r="O471" s="167">
        <f t="shared" ref="O471:O481" si="161">P471+Q471+R471+AB471+AC471+AD471</f>
        <v>0</v>
      </c>
      <c r="P471" s="181"/>
      <c r="Q471" s="194"/>
      <c r="R471" s="194"/>
      <c r="S471" s="194"/>
      <c r="T471" s="194"/>
      <c r="U471" s="194"/>
      <c r="V471" s="194"/>
      <c r="W471" s="194"/>
      <c r="X471" s="194"/>
      <c r="Y471" s="194"/>
      <c r="Z471" s="194"/>
      <c r="AA471" s="194"/>
      <c r="AB471" s="194"/>
      <c r="AC471" s="194"/>
      <c r="AD471" s="194"/>
      <c r="AE471" s="194"/>
      <c r="AF471" s="147"/>
      <c r="AG471" s="115"/>
      <c r="AH471" s="115"/>
      <c r="AI471" s="93"/>
      <c r="AJ471" s="93"/>
      <c r="AK471" s="307"/>
      <c r="AL471" s="325"/>
      <c r="AM471" s="325"/>
      <c r="AN471" s="147"/>
      <c r="AO471" s="350"/>
      <c r="AP471" s="359"/>
      <c r="AQ471" s="379"/>
      <c r="AR471" s="405"/>
      <c r="AS471" s="405"/>
      <c r="AT471" s="430" t="str">
        <f t="shared" ref="AT471:AT481" si="162">IF(F471="","",IF(D471="","error",""))</f>
        <v/>
      </c>
      <c r="AU471" s="437" t="str">
        <f t="shared" ref="AU471:AU481" si="163">IF(F471="","",IF(E471="","error",""))</f>
        <v/>
      </c>
      <c r="AV471" s="443" t="str">
        <f t="shared" ref="AV471:AV481" si="164">IF(F471="","",IF(G471="","error",""))</f>
        <v/>
      </c>
      <c r="AW471" s="450" t="str">
        <f t="shared" si="158"/>
        <v/>
      </c>
      <c r="AX471" s="450" t="str">
        <f t="shared" ref="AX471:AX481" si="165">IF(F471="","",IF(I471="","error",""))</f>
        <v/>
      </c>
      <c r="AY471" s="457" t="str">
        <f t="shared" ref="AY471:AY481" si="166">IF(F471="","",IF(J471="","error",""))</f>
        <v/>
      </c>
      <c r="AZ471" s="464" t="str">
        <f t="shared" ref="AZ471:AZ481" si="167">IF(F471="","",IF(K471="","error",""))</f>
        <v/>
      </c>
      <c r="BA471" s="47" t="str">
        <f t="shared" ref="BA471:BA481" si="168">IF(F471="","",IF(L471="","error",""))</f>
        <v/>
      </c>
      <c r="BB471" s="47" t="str">
        <f t="shared" ref="BB471:BB481" si="169">IF(L471="⑨推奨事業メニュー例よりも更に効果があると判断する地方単独事業",IF(M471="","error",""),"")</f>
        <v/>
      </c>
      <c r="BC471" s="47" t="str">
        <f t="shared" ref="BC471:BC481" si="170">IF(L471&lt;&gt;"⑨推奨事業メニュー例よりも更に効果があると判断する地方単独事業",IF(M471&lt;&gt;"","error",""),"")</f>
        <v/>
      </c>
      <c r="BD471" s="47" t="str">
        <f t="shared" si="153"/>
        <v/>
      </c>
      <c r="BE471" s="486"/>
      <c r="BF471" s="492"/>
      <c r="BG471" s="464" t="str">
        <f t="shared" ref="BG471:BG481" si="171">IF(F471="","",IF(O471&gt;0,"","error"))</f>
        <v/>
      </c>
      <c r="BH471" s="464" t="str">
        <f t="shared" si="154"/>
        <v/>
      </c>
      <c r="BI471" s="464" t="str">
        <f t="shared" ref="BI471:BI481" si="172">IF(F471="","",IF(N471&gt;0,"","error"))</f>
        <v/>
      </c>
      <c r="BJ471" s="492"/>
      <c r="BK471" s="492"/>
      <c r="BL471" s="492"/>
      <c r="BM471" s="492"/>
      <c r="BN471" s="464" t="str">
        <f t="shared" ref="BN471:BN481" si="173">IF(F471="","",IF(AF471="","error",""))</f>
        <v/>
      </c>
      <c r="BO471" s="464" t="str">
        <f t="shared" ref="BO471:BO481" si="174">IF(F471="","",IF(OR(AG471="",AH471="",AI471=""),"error",""))</f>
        <v/>
      </c>
      <c r="BP471" s="504" t="str">
        <f t="shared" si="155"/>
        <v/>
      </c>
      <c r="BQ471" s="510" t="str">
        <f t="shared" si="156"/>
        <v/>
      </c>
      <c r="BR471" s="510" t="str">
        <f>IF(F471="","",IF(OR(分岐管理シート!AK471&lt;1,分岐管理シート!AK471&gt;13),"error",""))</f>
        <v/>
      </c>
      <c r="BS471" s="510" t="str">
        <f>IF(F471="","",IF(VLOOKUP(AJ471,―!$AD$2:$AE$14,2,FALSE)&lt;=VLOOKUP(AK471,―!$AD$2:$AE$14,2,FALSE),"","error"))</f>
        <v/>
      </c>
      <c r="BT471" s="516"/>
      <c r="BU471" s="516"/>
      <c r="BV471" s="516"/>
      <c r="BW471" s="510" t="str">
        <f t="shared" ref="BW471:BW481" si="175">IF(F471="","",IF(AN471="","error",""))</f>
        <v/>
      </c>
      <c r="BX471" s="510" t="str">
        <f t="shared" ref="BX471:BX481" si="176">IF(F471="","",IF(OR(AL471="",AM471=""),"error",""))</f>
        <v/>
      </c>
      <c r="BY471" s="510" t="str">
        <f t="shared" ref="BY471:BY481" si="177">IF(F471="","",IF(AQ471&lt;&gt;"","","error"))</f>
        <v/>
      </c>
      <c r="BZ471" s="516" t="str">
        <f t="shared" ref="BZ471:BZ481" si="178">IF(AND(AI471&lt;&gt;"○",AK471="R6.4以降"),IF(AO471="","error",""),"")</f>
        <v/>
      </c>
      <c r="CA471" s="510" t="str">
        <f>分岐管理シート!BB471</f>
        <v/>
      </c>
      <c r="CB471" s="511" t="str">
        <f t="shared" si="157"/>
        <v/>
      </c>
      <c r="CC471" s="517" t="str">
        <f t="shared" si="159"/>
        <v/>
      </c>
    </row>
    <row r="472" spans="1:81">
      <c r="A472" s="7"/>
      <c r="B472" s="16"/>
      <c r="C472" s="47">
        <v>391</v>
      </c>
      <c r="D472" s="64"/>
      <c r="E472" s="64"/>
      <c r="F472" s="64"/>
      <c r="G472" s="93"/>
      <c r="H472" s="93"/>
      <c r="I472" s="115"/>
      <c r="J472" s="115"/>
      <c r="K472" s="115"/>
      <c r="L472" s="115"/>
      <c r="M472" s="147"/>
      <c r="N472" s="161">
        <f t="shared" si="160"/>
        <v>0</v>
      </c>
      <c r="O472" s="167">
        <f t="shared" si="161"/>
        <v>0</v>
      </c>
      <c r="P472" s="181"/>
      <c r="Q472" s="194"/>
      <c r="R472" s="194"/>
      <c r="S472" s="194"/>
      <c r="T472" s="194"/>
      <c r="U472" s="194"/>
      <c r="V472" s="194"/>
      <c r="W472" s="194"/>
      <c r="X472" s="194"/>
      <c r="Y472" s="194"/>
      <c r="Z472" s="194"/>
      <c r="AA472" s="194"/>
      <c r="AB472" s="194"/>
      <c r="AC472" s="194"/>
      <c r="AD472" s="194"/>
      <c r="AE472" s="194"/>
      <c r="AF472" s="147"/>
      <c r="AG472" s="115"/>
      <c r="AH472" s="115"/>
      <c r="AI472" s="93"/>
      <c r="AJ472" s="93"/>
      <c r="AK472" s="307"/>
      <c r="AL472" s="325"/>
      <c r="AM472" s="325"/>
      <c r="AN472" s="147"/>
      <c r="AO472" s="350"/>
      <c r="AP472" s="359"/>
      <c r="AQ472" s="379"/>
      <c r="AR472" s="405"/>
      <c r="AS472" s="405"/>
      <c r="AT472" s="430" t="str">
        <f t="shared" si="162"/>
        <v/>
      </c>
      <c r="AU472" s="437" t="str">
        <f t="shared" si="163"/>
        <v/>
      </c>
      <c r="AV472" s="443" t="str">
        <f t="shared" si="164"/>
        <v/>
      </c>
      <c r="AW472" s="450" t="str">
        <f t="shared" si="158"/>
        <v/>
      </c>
      <c r="AX472" s="450" t="str">
        <f t="shared" si="165"/>
        <v/>
      </c>
      <c r="AY472" s="457" t="str">
        <f t="shared" si="166"/>
        <v/>
      </c>
      <c r="AZ472" s="464" t="str">
        <f t="shared" si="167"/>
        <v/>
      </c>
      <c r="BA472" s="47" t="str">
        <f t="shared" si="168"/>
        <v/>
      </c>
      <c r="BB472" s="47" t="str">
        <f t="shared" si="169"/>
        <v/>
      </c>
      <c r="BC472" s="47" t="str">
        <f t="shared" si="170"/>
        <v/>
      </c>
      <c r="BD472" s="47" t="str">
        <f t="shared" si="153"/>
        <v/>
      </c>
      <c r="BE472" s="486"/>
      <c r="BF472" s="492"/>
      <c r="BG472" s="464" t="str">
        <f t="shared" si="171"/>
        <v/>
      </c>
      <c r="BH472" s="464" t="str">
        <f t="shared" si="154"/>
        <v/>
      </c>
      <c r="BI472" s="464" t="str">
        <f t="shared" si="172"/>
        <v/>
      </c>
      <c r="BJ472" s="492"/>
      <c r="BK472" s="492"/>
      <c r="BL472" s="492"/>
      <c r="BM472" s="492"/>
      <c r="BN472" s="464" t="str">
        <f t="shared" si="173"/>
        <v/>
      </c>
      <c r="BO472" s="464" t="str">
        <f t="shared" si="174"/>
        <v/>
      </c>
      <c r="BP472" s="504" t="str">
        <f t="shared" si="155"/>
        <v/>
      </c>
      <c r="BQ472" s="510" t="str">
        <f t="shared" si="156"/>
        <v/>
      </c>
      <c r="BR472" s="510" t="str">
        <f>IF(F472="","",IF(OR(分岐管理シート!AK472&lt;1,分岐管理シート!AK472&gt;13),"error",""))</f>
        <v/>
      </c>
      <c r="BS472" s="510" t="str">
        <f>IF(F472="","",IF(VLOOKUP(AJ472,―!$AD$2:$AE$14,2,FALSE)&lt;=VLOOKUP(AK472,―!$AD$2:$AE$14,2,FALSE),"","error"))</f>
        <v/>
      </c>
      <c r="BT472" s="516"/>
      <c r="BU472" s="516"/>
      <c r="BV472" s="516"/>
      <c r="BW472" s="510" t="str">
        <f t="shared" si="175"/>
        <v/>
      </c>
      <c r="BX472" s="510" t="str">
        <f t="shared" si="176"/>
        <v/>
      </c>
      <c r="BY472" s="510" t="str">
        <f t="shared" si="177"/>
        <v/>
      </c>
      <c r="BZ472" s="516" t="str">
        <f t="shared" si="178"/>
        <v/>
      </c>
      <c r="CA472" s="510" t="str">
        <f>分岐管理シート!BB472</f>
        <v/>
      </c>
      <c r="CB472" s="511" t="str">
        <f t="shared" si="157"/>
        <v/>
      </c>
      <c r="CC472" s="517" t="str">
        <f t="shared" si="159"/>
        <v/>
      </c>
    </row>
    <row r="473" spans="1:81">
      <c r="A473" s="7"/>
      <c r="B473" s="16"/>
      <c r="C473" s="47">
        <v>392</v>
      </c>
      <c r="D473" s="64"/>
      <c r="E473" s="64"/>
      <c r="F473" s="64"/>
      <c r="G473" s="93"/>
      <c r="H473" s="93"/>
      <c r="I473" s="115"/>
      <c r="J473" s="115"/>
      <c r="K473" s="115"/>
      <c r="L473" s="115"/>
      <c r="M473" s="147"/>
      <c r="N473" s="161">
        <f t="shared" si="160"/>
        <v>0</v>
      </c>
      <c r="O473" s="167">
        <f t="shared" si="161"/>
        <v>0</v>
      </c>
      <c r="P473" s="181"/>
      <c r="Q473" s="194"/>
      <c r="R473" s="194"/>
      <c r="S473" s="194"/>
      <c r="T473" s="194"/>
      <c r="U473" s="194"/>
      <c r="V473" s="194"/>
      <c r="W473" s="194"/>
      <c r="X473" s="194"/>
      <c r="Y473" s="194"/>
      <c r="Z473" s="194"/>
      <c r="AA473" s="194"/>
      <c r="AB473" s="194"/>
      <c r="AC473" s="194"/>
      <c r="AD473" s="194"/>
      <c r="AE473" s="194"/>
      <c r="AF473" s="147"/>
      <c r="AG473" s="115"/>
      <c r="AH473" s="115"/>
      <c r="AI473" s="93"/>
      <c r="AJ473" s="93"/>
      <c r="AK473" s="307"/>
      <c r="AL473" s="325"/>
      <c r="AM473" s="325"/>
      <c r="AN473" s="147"/>
      <c r="AO473" s="350"/>
      <c r="AP473" s="359"/>
      <c r="AQ473" s="379"/>
      <c r="AR473" s="405"/>
      <c r="AS473" s="405"/>
      <c r="AT473" s="430" t="str">
        <f t="shared" si="162"/>
        <v/>
      </c>
      <c r="AU473" s="437" t="str">
        <f t="shared" si="163"/>
        <v/>
      </c>
      <c r="AV473" s="443" t="str">
        <f t="shared" si="164"/>
        <v/>
      </c>
      <c r="AW473" s="450" t="str">
        <f t="shared" si="158"/>
        <v/>
      </c>
      <c r="AX473" s="450" t="str">
        <f t="shared" si="165"/>
        <v/>
      </c>
      <c r="AY473" s="457" t="str">
        <f t="shared" si="166"/>
        <v/>
      </c>
      <c r="AZ473" s="464" t="str">
        <f t="shared" si="167"/>
        <v/>
      </c>
      <c r="BA473" s="47" t="str">
        <f t="shared" si="168"/>
        <v/>
      </c>
      <c r="BB473" s="47" t="str">
        <f t="shared" si="169"/>
        <v/>
      </c>
      <c r="BC473" s="47" t="str">
        <f t="shared" si="170"/>
        <v/>
      </c>
      <c r="BD473" s="47" t="str">
        <f t="shared" si="153"/>
        <v/>
      </c>
      <c r="BE473" s="486"/>
      <c r="BF473" s="492"/>
      <c r="BG473" s="464" t="str">
        <f t="shared" si="171"/>
        <v/>
      </c>
      <c r="BH473" s="464" t="str">
        <f t="shared" si="154"/>
        <v/>
      </c>
      <c r="BI473" s="464" t="str">
        <f t="shared" si="172"/>
        <v/>
      </c>
      <c r="BJ473" s="492"/>
      <c r="BK473" s="492"/>
      <c r="BL473" s="492"/>
      <c r="BM473" s="492"/>
      <c r="BN473" s="464" t="str">
        <f t="shared" si="173"/>
        <v/>
      </c>
      <c r="BO473" s="464" t="str">
        <f t="shared" si="174"/>
        <v/>
      </c>
      <c r="BP473" s="504" t="str">
        <f t="shared" si="155"/>
        <v/>
      </c>
      <c r="BQ473" s="510" t="str">
        <f t="shared" si="156"/>
        <v/>
      </c>
      <c r="BR473" s="510" t="str">
        <f>IF(F473="","",IF(OR(分岐管理シート!AK473&lt;1,分岐管理シート!AK473&gt;13),"error",""))</f>
        <v/>
      </c>
      <c r="BS473" s="510" t="str">
        <f>IF(F473="","",IF(VLOOKUP(AJ473,―!$AD$2:$AE$14,2,FALSE)&lt;=VLOOKUP(AK473,―!$AD$2:$AE$14,2,FALSE),"","error"))</f>
        <v/>
      </c>
      <c r="BT473" s="516"/>
      <c r="BU473" s="516"/>
      <c r="BV473" s="516"/>
      <c r="BW473" s="510" t="str">
        <f t="shared" si="175"/>
        <v/>
      </c>
      <c r="BX473" s="510" t="str">
        <f t="shared" si="176"/>
        <v/>
      </c>
      <c r="BY473" s="510" t="str">
        <f t="shared" si="177"/>
        <v/>
      </c>
      <c r="BZ473" s="516" t="str">
        <f t="shared" si="178"/>
        <v/>
      </c>
      <c r="CA473" s="510" t="str">
        <f>分岐管理シート!BB473</f>
        <v/>
      </c>
      <c r="CB473" s="511" t="str">
        <f t="shared" si="157"/>
        <v/>
      </c>
      <c r="CC473" s="517" t="str">
        <f t="shared" si="159"/>
        <v/>
      </c>
    </row>
    <row r="474" spans="1:81">
      <c r="A474" s="7"/>
      <c r="B474" s="16"/>
      <c r="C474" s="46">
        <v>393</v>
      </c>
      <c r="D474" s="64"/>
      <c r="E474" s="64"/>
      <c r="F474" s="64"/>
      <c r="G474" s="93"/>
      <c r="H474" s="93"/>
      <c r="I474" s="115"/>
      <c r="J474" s="115"/>
      <c r="K474" s="115"/>
      <c r="L474" s="115"/>
      <c r="M474" s="147"/>
      <c r="N474" s="161">
        <f t="shared" si="160"/>
        <v>0</v>
      </c>
      <c r="O474" s="167">
        <f t="shared" si="161"/>
        <v>0</v>
      </c>
      <c r="P474" s="181"/>
      <c r="Q474" s="194"/>
      <c r="R474" s="194"/>
      <c r="S474" s="194"/>
      <c r="T474" s="194"/>
      <c r="U474" s="194"/>
      <c r="V474" s="194"/>
      <c r="W474" s="194"/>
      <c r="X474" s="194"/>
      <c r="Y474" s="194"/>
      <c r="Z474" s="194"/>
      <c r="AA474" s="194"/>
      <c r="AB474" s="194"/>
      <c r="AC474" s="194"/>
      <c r="AD474" s="194"/>
      <c r="AE474" s="194"/>
      <c r="AF474" s="147"/>
      <c r="AG474" s="115"/>
      <c r="AH474" s="115"/>
      <c r="AI474" s="93"/>
      <c r="AJ474" s="93"/>
      <c r="AK474" s="307"/>
      <c r="AL474" s="325"/>
      <c r="AM474" s="325"/>
      <c r="AN474" s="147"/>
      <c r="AO474" s="350"/>
      <c r="AP474" s="359"/>
      <c r="AQ474" s="379"/>
      <c r="AR474" s="405"/>
      <c r="AS474" s="405"/>
      <c r="AT474" s="430" t="str">
        <f t="shared" si="162"/>
        <v/>
      </c>
      <c r="AU474" s="437" t="str">
        <f t="shared" si="163"/>
        <v/>
      </c>
      <c r="AV474" s="443" t="str">
        <f t="shared" si="164"/>
        <v/>
      </c>
      <c r="AW474" s="450" t="str">
        <f t="shared" si="158"/>
        <v/>
      </c>
      <c r="AX474" s="450" t="str">
        <f t="shared" si="165"/>
        <v/>
      </c>
      <c r="AY474" s="457" t="str">
        <f t="shared" si="166"/>
        <v/>
      </c>
      <c r="AZ474" s="464" t="str">
        <f t="shared" si="167"/>
        <v/>
      </c>
      <c r="BA474" s="47" t="str">
        <f t="shared" si="168"/>
        <v/>
      </c>
      <c r="BB474" s="47" t="str">
        <f t="shared" si="169"/>
        <v/>
      </c>
      <c r="BC474" s="47" t="str">
        <f t="shared" si="170"/>
        <v/>
      </c>
      <c r="BD474" s="47" t="str">
        <f t="shared" si="153"/>
        <v/>
      </c>
      <c r="BE474" s="486"/>
      <c r="BF474" s="492"/>
      <c r="BG474" s="464" t="str">
        <f t="shared" si="171"/>
        <v/>
      </c>
      <c r="BH474" s="464" t="str">
        <f t="shared" si="154"/>
        <v/>
      </c>
      <c r="BI474" s="464" t="str">
        <f t="shared" si="172"/>
        <v/>
      </c>
      <c r="BJ474" s="492"/>
      <c r="BK474" s="492"/>
      <c r="BL474" s="492"/>
      <c r="BM474" s="492"/>
      <c r="BN474" s="464" t="str">
        <f t="shared" si="173"/>
        <v/>
      </c>
      <c r="BO474" s="464" t="str">
        <f t="shared" si="174"/>
        <v/>
      </c>
      <c r="BP474" s="504" t="str">
        <f t="shared" si="155"/>
        <v/>
      </c>
      <c r="BQ474" s="510" t="str">
        <f t="shared" si="156"/>
        <v/>
      </c>
      <c r="BR474" s="510" t="str">
        <f>IF(F474="","",IF(OR(分岐管理シート!AK474&lt;1,分岐管理シート!AK474&gt;13),"error",""))</f>
        <v/>
      </c>
      <c r="BS474" s="510" t="str">
        <f>IF(F474="","",IF(VLOOKUP(AJ474,―!$AD$2:$AE$14,2,FALSE)&lt;=VLOOKUP(AK474,―!$AD$2:$AE$14,2,FALSE),"","error"))</f>
        <v/>
      </c>
      <c r="BT474" s="516"/>
      <c r="BU474" s="516"/>
      <c r="BV474" s="516"/>
      <c r="BW474" s="510" t="str">
        <f t="shared" si="175"/>
        <v/>
      </c>
      <c r="BX474" s="510" t="str">
        <f t="shared" si="176"/>
        <v/>
      </c>
      <c r="BY474" s="510" t="str">
        <f t="shared" si="177"/>
        <v/>
      </c>
      <c r="BZ474" s="516" t="str">
        <f t="shared" si="178"/>
        <v/>
      </c>
      <c r="CA474" s="510" t="str">
        <f>分岐管理シート!BB474</f>
        <v/>
      </c>
      <c r="CB474" s="511" t="str">
        <f t="shared" si="157"/>
        <v/>
      </c>
      <c r="CC474" s="517" t="str">
        <f t="shared" si="159"/>
        <v/>
      </c>
    </row>
    <row r="475" spans="1:81">
      <c r="A475" s="7"/>
      <c r="B475" s="16"/>
      <c r="C475" s="47">
        <v>394</v>
      </c>
      <c r="D475" s="64"/>
      <c r="E475" s="64"/>
      <c r="F475" s="64"/>
      <c r="G475" s="93"/>
      <c r="H475" s="93"/>
      <c r="I475" s="115"/>
      <c r="J475" s="115"/>
      <c r="K475" s="115"/>
      <c r="L475" s="115"/>
      <c r="M475" s="147"/>
      <c r="N475" s="161">
        <f t="shared" si="160"/>
        <v>0</v>
      </c>
      <c r="O475" s="167">
        <f t="shared" si="161"/>
        <v>0</v>
      </c>
      <c r="P475" s="181"/>
      <c r="Q475" s="194"/>
      <c r="R475" s="194"/>
      <c r="S475" s="194"/>
      <c r="T475" s="194"/>
      <c r="U475" s="194"/>
      <c r="V475" s="194"/>
      <c r="W475" s="194"/>
      <c r="X475" s="194"/>
      <c r="Y475" s="194"/>
      <c r="Z475" s="194"/>
      <c r="AA475" s="194"/>
      <c r="AB475" s="194"/>
      <c r="AC475" s="194"/>
      <c r="AD475" s="194"/>
      <c r="AE475" s="194"/>
      <c r="AF475" s="147"/>
      <c r="AG475" s="115"/>
      <c r="AH475" s="115"/>
      <c r="AI475" s="93"/>
      <c r="AJ475" s="93"/>
      <c r="AK475" s="307"/>
      <c r="AL475" s="325"/>
      <c r="AM475" s="325"/>
      <c r="AN475" s="147"/>
      <c r="AO475" s="350"/>
      <c r="AP475" s="359"/>
      <c r="AQ475" s="379"/>
      <c r="AR475" s="405"/>
      <c r="AS475" s="405"/>
      <c r="AT475" s="430" t="str">
        <f t="shared" si="162"/>
        <v/>
      </c>
      <c r="AU475" s="437" t="str">
        <f t="shared" si="163"/>
        <v/>
      </c>
      <c r="AV475" s="443" t="str">
        <f t="shared" si="164"/>
        <v/>
      </c>
      <c r="AW475" s="450" t="str">
        <f t="shared" si="158"/>
        <v/>
      </c>
      <c r="AX475" s="450" t="str">
        <f t="shared" si="165"/>
        <v/>
      </c>
      <c r="AY475" s="457" t="str">
        <f t="shared" si="166"/>
        <v/>
      </c>
      <c r="AZ475" s="464" t="str">
        <f t="shared" si="167"/>
        <v/>
      </c>
      <c r="BA475" s="47" t="str">
        <f t="shared" si="168"/>
        <v/>
      </c>
      <c r="BB475" s="47" t="str">
        <f t="shared" si="169"/>
        <v/>
      </c>
      <c r="BC475" s="47" t="str">
        <f t="shared" si="170"/>
        <v/>
      </c>
      <c r="BD475" s="47" t="str">
        <f t="shared" ref="BD475:BD481" si="179">IF(F475="","",IF(P475&gt;0,"","error"))</f>
        <v/>
      </c>
      <c r="BE475" s="486"/>
      <c r="BF475" s="492"/>
      <c r="BG475" s="464" t="str">
        <f t="shared" si="171"/>
        <v/>
      </c>
      <c r="BH475" s="464" t="str">
        <f t="shared" ref="BH475:BH481" si="180">IF(F475="","",IF(O475=INT(O475),"","error"))</f>
        <v/>
      </c>
      <c r="BI475" s="464" t="str">
        <f t="shared" si="172"/>
        <v/>
      </c>
      <c r="BJ475" s="492"/>
      <c r="BK475" s="492"/>
      <c r="BL475" s="492"/>
      <c r="BM475" s="492"/>
      <c r="BN475" s="464" t="str">
        <f t="shared" si="173"/>
        <v/>
      </c>
      <c r="BO475" s="464" t="str">
        <f t="shared" si="174"/>
        <v/>
      </c>
      <c r="BP475" s="504" t="str">
        <f t="shared" ref="BP475:BP481" si="181">IF(F475="","",IF(AJ475&lt;&gt;"","","error"))</f>
        <v/>
      </c>
      <c r="BQ475" s="510" t="str">
        <f t="shared" ref="BQ475:BQ481" si="182">IF(F475="","",IF(AK475&lt;&gt;"","","error"))</f>
        <v/>
      </c>
      <c r="BR475" s="510" t="str">
        <f>IF(F475="","",IF(OR(分岐管理シート!AK475&lt;1,分岐管理シート!AK475&gt;13),"error",""))</f>
        <v/>
      </c>
      <c r="BS475" s="510" t="str">
        <f>IF(F475="","",IF(VLOOKUP(AJ475,―!$AD$2:$AE$14,2,FALSE)&lt;=VLOOKUP(AK475,―!$AD$2:$AE$14,2,FALSE),"","error"))</f>
        <v/>
      </c>
      <c r="BT475" s="516"/>
      <c r="BU475" s="516"/>
      <c r="BV475" s="516"/>
      <c r="BW475" s="510" t="str">
        <f t="shared" si="175"/>
        <v/>
      </c>
      <c r="BX475" s="510" t="str">
        <f t="shared" si="176"/>
        <v/>
      </c>
      <c r="BY475" s="510" t="str">
        <f t="shared" si="177"/>
        <v/>
      </c>
      <c r="BZ475" s="516" t="str">
        <f t="shared" si="178"/>
        <v/>
      </c>
      <c r="CA475" s="510" t="str">
        <f>分岐管理シート!BB475</f>
        <v/>
      </c>
      <c r="CB475" s="511" t="str">
        <f t="shared" ref="CB475:CB481" si="183">IF(AND(F475="",OR(D475&lt;&gt;"",E475&lt;&gt;"",G475&lt;&gt;"",H475&lt;&gt;"",I475&lt;&gt;"",J475&lt;&gt;"",K475&lt;&gt;"",L475&lt;&gt;"",M475&lt;&gt;"",P475&lt;&gt;"",AE475&lt;&gt;"",AF475&lt;&gt;"",AG475&lt;&gt;"",AH475&lt;&gt;"",AI475&lt;&gt;"",AJ475&lt;&gt;"",AK475&lt;&gt;"",AL475&lt;&gt;"",AM475&lt;&gt;"",AN475&lt;&gt;"",AO475&lt;&gt;"",AP475&lt;&gt;"",AQ475&lt;&gt;"")),"error","")</f>
        <v/>
      </c>
      <c r="CC475" s="517" t="str">
        <f t="shared" si="159"/>
        <v/>
      </c>
    </row>
    <row r="476" spans="1:81">
      <c r="A476" s="7"/>
      <c r="B476" s="16"/>
      <c r="C476" s="47">
        <v>395</v>
      </c>
      <c r="D476" s="64"/>
      <c r="E476" s="64"/>
      <c r="F476" s="64"/>
      <c r="G476" s="93"/>
      <c r="H476" s="93"/>
      <c r="I476" s="115"/>
      <c r="J476" s="115"/>
      <c r="K476" s="115"/>
      <c r="L476" s="115"/>
      <c r="M476" s="147"/>
      <c r="N476" s="161">
        <f t="shared" si="160"/>
        <v>0</v>
      </c>
      <c r="O476" s="167">
        <f t="shared" si="161"/>
        <v>0</v>
      </c>
      <c r="P476" s="181"/>
      <c r="Q476" s="194"/>
      <c r="R476" s="194"/>
      <c r="S476" s="194"/>
      <c r="T476" s="194"/>
      <c r="U476" s="194"/>
      <c r="V476" s="194"/>
      <c r="W476" s="194"/>
      <c r="X476" s="194"/>
      <c r="Y476" s="194"/>
      <c r="Z476" s="194"/>
      <c r="AA476" s="194"/>
      <c r="AB476" s="194"/>
      <c r="AC476" s="194"/>
      <c r="AD476" s="194"/>
      <c r="AE476" s="194"/>
      <c r="AF476" s="147"/>
      <c r="AG476" s="115"/>
      <c r="AH476" s="115"/>
      <c r="AI476" s="93"/>
      <c r="AJ476" s="93"/>
      <c r="AK476" s="307"/>
      <c r="AL476" s="325"/>
      <c r="AM476" s="325"/>
      <c r="AN476" s="147"/>
      <c r="AO476" s="350"/>
      <c r="AP476" s="359"/>
      <c r="AQ476" s="379"/>
      <c r="AR476" s="405"/>
      <c r="AS476" s="405"/>
      <c r="AT476" s="430" t="str">
        <f t="shared" si="162"/>
        <v/>
      </c>
      <c r="AU476" s="437" t="str">
        <f t="shared" si="163"/>
        <v/>
      </c>
      <c r="AV476" s="443" t="str">
        <f t="shared" si="164"/>
        <v/>
      </c>
      <c r="AW476" s="450" t="str">
        <f t="shared" si="158"/>
        <v/>
      </c>
      <c r="AX476" s="450" t="str">
        <f t="shared" si="165"/>
        <v/>
      </c>
      <c r="AY476" s="457" t="str">
        <f t="shared" si="166"/>
        <v/>
      </c>
      <c r="AZ476" s="464" t="str">
        <f t="shared" si="167"/>
        <v/>
      </c>
      <c r="BA476" s="47" t="str">
        <f t="shared" si="168"/>
        <v/>
      </c>
      <c r="BB476" s="47" t="str">
        <f t="shared" si="169"/>
        <v/>
      </c>
      <c r="BC476" s="47" t="str">
        <f t="shared" si="170"/>
        <v/>
      </c>
      <c r="BD476" s="47" t="str">
        <f t="shared" si="179"/>
        <v/>
      </c>
      <c r="BE476" s="486"/>
      <c r="BF476" s="492"/>
      <c r="BG476" s="464" t="str">
        <f t="shared" si="171"/>
        <v/>
      </c>
      <c r="BH476" s="464" t="str">
        <f t="shared" si="180"/>
        <v/>
      </c>
      <c r="BI476" s="464" t="str">
        <f t="shared" si="172"/>
        <v/>
      </c>
      <c r="BJ476" s="492"/>
      <c r="BK476" s="492"/>
      <c r="BL476" s="492"/>
      <c r="BM476" s="492"/>
      <c r="BN476" s="464" t="str">
        <f t="shared" si="173"/>
        <v/>
      </c>
      <c r="BO476" s="464" t="str">
        <f t="shared" si="174"/>
        <v/>
      </c>
      <c r="BP476" s="504" t="str">
        <f t="shared" si="181"/>
        <v/>
      </c>
      <c r="BQ476" s="510" t="str">
        <f t="shared" si="182"/>
        <v/>
      </c>
      <c r="BR476" s="510" t="str">
        <f>IF(F476="","",IF(OR(分岐管理シート!AK476&lt;1,分岐管理シート!AK476&gt;13),"error",""))</f>
        <v/>
      </c>
      <c r="BS476" s="510" t="str">
        <f>IF(F476="","",IF(VLOOKUP(AJ476,―!$AD$2:$AE$14,2,FALSE)&lt;=VLOOKUP(AK476,―!$AD$2:$AE$14,2,FALSE),"","error"))</f>
        <v/>
      </c>
      <c r="BT476" s="516"/>
      <c r="BU476" s="516"/>
      <c r="BV476" s="516"/>
      <c r="BW476" s="510" t="str">
        <f t="shared" si="175"/>
        <v/>
      </c>
      <c r="BX476" s="510" t="str">
        <f t="shared" si="176"/>
        <v/>
      </c>
      <c r="BY476" s="510" t="str">
        <f t="shared" si="177"/>
        <v/>
      </c>
      <c r="BZ476" s="516" t="str">
        <f t="shared" si="178"/>
        <v/>
      </c>
      <c r="CA476" s="510" t="str">
        <f>分岐管理シート!BB476</f>
        <v/>
      </c>
      <c r="CB476" s="511" t="str">
        <f t="shared" si="183"/>
        <v/>
      </c>
      <c r="CC476" s="517" t="str">
        <f t="shared" si="159"/>
        <v/>
      </c>
    </row>
    <row r="477" spans="1:81">
      <c r="A477" s="7"/>
      <c r="B477" s="16"/>
      <c r="C477" s="46">
        <v>396</v>
      </c>
      <c r="D477" s="64"/>
      <c r="E477" s="64"/>
      <c r="F477" s="64"/>
      <c r="G477" s="93"/>
      <c r="H477" s="93"/>
      <c r="I477" s="115"/>
      <c r="J477" s="115"/>
      <c r="K477" s="115"/>
      <c r="L477" s="115"/>
      <c r="M477" s="147"/>
      <c r="N477" s="161">
        <f t="shared" si="160"/>
        <v>0</v>
      </c>
      <c r="O477" s="167">
        <f t="shared" si="161"/>
        <v>0</v>
      </c>
      <c r="P477" s="181"/>
      <c r="Q477" s="194"/>
      <c r="R477" s="194"/>
      <c r="S477" s="194"/>
      <c r="T477" s="194"/>
      <c r="U477" s="194"/>
      <c r="V477" s="194"/>
      <c r="W477" s="194"/>
      <c r="X477" s="194"/>
      <c r="Y477" s="194"/>
      <c r="Z477" s="194"/>
      <c r="AA477" s="194"/>
      <c r="AB477" s="194"/>
      <c r="AC477" s="194"/>
      <c r="AD477" s="194"/>
      <c r="AE477" s="194"/>
      <c r="AF477" s="147"/>
      <c r="AG477" s="115"/>
      <c r="AH477" s="115"/>
      <c r="AI477" s="93"/>
      <c r="AJ477" s="93"/>
      <c r="AK477" s="307"/>
      <c r="AL477" s="325"/>
      <c r="AM477" s="325"/>
      <c r="AN477" s="147"/>
      <c r="AO477" s="350"/>
      <c r="AP477" s="359"/>
      <c r="AQ477" s="379"/>
      <c r="AR477" s="405"/>
      <c r="AS477" s="405"/>
      <c r="AT477" s="430" t="str">
        <f t="shared" si="162"/>
        <v/>
      </c>
      <c r="AU477" s="437" t="str">
        <f t="shared" si="163"/>
        <v/>
      </c>
      <c r="AV477" s="443" t="str">
        <f t="shared" si="164"/>
        <v/>
      </c>
      <c r="AW477" s="450" t="str">
        <f t="shared" si="158"/>
        <v/>
      </c>
      <c r="AX477" s="450" t="str">
        <f t="shared" si="165"/>
        <v/>
      </c>
      <c r="AY477" s="457" t="str">
        <f t="shared" si="166"/>
        <v/>
      </c>
      <c r="AZ477" s="464" t="str">
        <f t="shared" si="167"/>
        <v/>
      </c>
      <c r="BA477" s="47" t="str">
        <f t="shared" si="168"/>
        <v/>
      </c>
      <c r="BB477" s="47" t="str">
        <f t="shared" si="169"/>
        <v/>
      </c>
      <c r="BC477" s="47" t="str">
        <f t="shared" si="170"/>
        <v/>
      </c>
      <c r="BD477" s="47" t="str">
        <f t="shared" si="179"/>
        <v/>
      </c>
      <c r="BE477" s="486"/>
      <c r="BF477" s="492"/>
      <c r="BG477" s="464" t="str">
        <f t="shared" si="171"/>
        <v/>
      </c>
      <c r="BH477" s="464" t="str">
        <f t="shared" si="180"/>
        <v/>
      </c>
      <c r="BI477" s="464" t="str">
        <f t="shared" si="172"/>
        <v/>
      </c>
      <c r="BJ477" s="492"/>
      <c r="BK477" s="492"/>
      <c r="BL477" s="492"/>
      <c r="BM477" s="492"/>
      <c r="BN477" s="464" t="str">
        <f t="shared" si="173"/>
        <v/>
      </c>
      <c r="BO477" s="464" t="str">
        <f t="shared" si="174"/>
        <v/>
      </c>
      <c r="BP477" s="504" t="str">
        <f t="shared" si="181"/>
        <v/>
      </c>
      <c r="BQ477" s="510" t="str">
        <f t="shared" si="182"/>
        <v/>
      </c>
      <c r="BR477" s="510" t="str">
        <f>IF(F477="","",IF(OR(分岐管理シート!AK477&lt;1,分岐管理シート!AK477&gt;13),"error",""))</f>
        <v/>
      </c>
      <c r="BS477" s="510" t="str">
        <f>IF(F477="","",IF(VLOOKUP(AJ477,―!$AD$2:$AE$14,2,FALSE)&lt;=VLOOKUP(AK477,―!$AD$2:$AE$14,2,FALSE),"","error"))</f>
        <v/>
      </c>
      <c r="BT477" s="516"/>
      <c r="BU477" s="516"/>
      <c r="BV477" s="516"/>
      <c r="BW477" s="510" t="str">
        <f t="shared" si="175"/>
        <v/>
      </c>
      <c r="BX477" s="510" t="str">
        <f t="shared" si="176"/>
        <v/>
      </c>
      <c r="BY477" s="510" t="str">
        <f t="shared" si="177"/>
        <v/>
      </c>
      <c r="BZ477" s="516" t="str">
        <f t="shared" si="178"/>
        <v/>
      </c>
      <c r="CA477" s="510" t="str">
        <f>分岐管理シート!BB477</f>
        <v/>
      </c>
      <c r="CB477" s="511" t="str">
        <f t="shared" si="183"/>
        <v/>
      </c>
      <c r="CC477" s="517" t="str">
        <f t="shared" si="159"/>
        <v/>
      </c>
    </row>
    <row r="478" spans="1:81">
      <c r="A478" s="7"/>
      <c r="B478" s="16"/>
      <c r="C478" s="47">
        <v>397</v>
      </c>
      <c r="D478" s="64"/>
      <c r="E478" s="64"/>
      <c r="F478" s="64"/>
      <c r="G478" s="93"/>
      <c r="H478" s="93"/>
      <c r="I478" s="115"/>
      <c r="J478" s="115"/>
      <c r="K478" s="115"/>
      <c r="L478" s="115"/>
      <c r="M478" s="147"/>
      <c r="N478" s="161">
        <f t="shared" si="160"/>
        <v>0</v>
      </c>
      <c r="O478" s="167">
        <f t="shared" si="161"/>
        <v>0</v>
      </c>
      <c r="P478" s="181"/>
      <c r="Q478" s="194"/>
      <c r="R478" s="194"/>
      <c r="S478" s="194"/>
      <c r="T478" s="194"/>
      <c r="U478" s="194"/>
      <c r="V478" s="194"/>
      <c r="W478" s="194"/>
      <c r="X478" s="194"/>
      <c r="Y478" s="194"/>
      <c r="Z478" s="194"/>
      <c r="AA478" s="194"/>
      <c r="AB478" s="194"/>
      <c r="AC478" s="194"/>
      <c r="AD478" s="194"/>
      <c r="AE478" s="194"/>
      <c r="AF478" s="147"/>
      <c r="AG478" s="115"/>
      <c r="AH478" s="115"/>
      <c r="AI478" s="93"/>
      <c r="AJ478" s="93"/>
      <c r="AK478" s="307"/>
      <c r="AL478" s="325"/>
      <c r="AM478" s="325"/>
      <c r="AN478" s="147"/>
      <c r="AO478" s="350"/>
      <c r="AP478" s="359"/>
      <c r="AQ478" s="379"/>
      <c r="AR478" s="405"/>
      <c r="AS478" s="405"/>
      <c r="AT478" s="430" t="str">
        <f t="shared" si="162"/>
        <v/>
      </c>
      <c r="AU478" s="437" t="str">
        <f t="shared" si="163"/>
        <v/>
      </c>
      <c r="AV478" s="443" t="str">
        <f t="shared" si="164"/>
        <v/>
      </c>
      <c r="AW478" s="450" t="str">
        <f t="shared" si="158"/>
        <v/>
      </c>
      <c r="AX478" s="450" t="str">
        <f t="shared" si="165"/>
        <v/>
      </c>
      <c r="AY478" s="457" t="str">
        <f t="shared" si="166"/>
        <v/>
      </c>
      <c r="AZ478" s="464" t="str">
        <f t="shared" si="167"/>
        <v/>
      </c>
      <c r="BA478" s="47" t="str">
        <f t="shared" si="168"/>
        <v/>
      </c>
      <c r="BB478" s="47" t="str">
        <f t="shared" si="169"/>
        <v/>
      </c>
      <c r="BC478" s="47" t="str">
        <f t="shared" si="170"/>
        <v/>
      </c>
      <c r="BD478" s="47" t="str">
        <f t="shared" si="179"/>
        <v/>
      </c>
      <c r="BE478" s="486"/>
      <c r="BF478" s="492"/>
      <c r="BG478" s="464" t="str">
        <f t="shared" si="171"/>
        <v/>
      </c>
      <c r="BH478" s="464" t="str">
        <f t="shared" si="180"/>
        <v/>
      </c>
      <c r="BI478" s="464" t="str">
        <f t="shared" si="172"/>
        <v/>
      </c>
      <c r="BJ478" s="492"/>
      <c r="BK478" s="492"/>
      <c r="BL478" s="492"/>
      <c r="BM478" s="492"/>
      <c r="BN478" s="464" t="str">
        <f t="shared" si="173"/>
        <v/>
      </c>
      <c r="BO478" s="464" t="str">
        <f t="shared" si="174"/>
        <v/>
      </c>
      <c r="BP478" s="504" t="str">
        <f t="shared" si="181"/>
        <v/>
      </c>
      <c r="BQ478" s="510" t="str">
        <f t="shared" si="182"/>
        <v/>
      </c>
      <c r="BR478" s="510" t="str">
        <f>IF(F478="","",IF(OR(分岐管理シート!AK478&lt;1,分岐管理シート!AK478&gt;13),"error",""))</f>
        <v/>
      </c>
      <c r="BS478" s="510" t="str">
        <f>IF(F478="","",IF(VLOOKUP(AJ478,―!$AD$2:$AE$14,2,FALSE)&lt;=VLOOKUP(AK478,―!$AD$2:$AE$14,2,FALSE),"","error"))</f>
        <v/>
      </c>
      <c r="BT478" s="516"/>
      <c r="BU478" s="516"/>
      <c r="BV478" s="516"/>
      <c r="BW478" s="510" t="str">
        <f t="shared" si="175"/>
        <v/>
      </c>
      <c r="BX478" s="510" t="str">
        <f t="shared" si="176"/>
        <v/>
      </c>
      <c r="BY478" s="510" t="str">
        <f t="shared" si="177"/>
        <v/>
      </c>
      <c r="BZ478" s="516" t="str">
        <f t="shared" si="178"/>
        <v/>
      </c>
      <c r="CA478" s="510" t="str">
        <f>分岐管理シート!BB478</f>
        <v/>
      </c>
      <c r="CB478" s="511" t="str">
        <f t="shared" si="183"/>
        <v/>
      </c>
      <c r="CC478" s="517" t="str">
        <f t="shared" si="159"/>
        <v/>
      </c>
    </row>
    <row r="479" spans="1:81">
      <c r="A479" s="7"/>
      <c r="B479" s="16"/>
      <c r="C479" s="47">
        <v>398</v>
      </c>
      <c r="D479" s="64"/>
      <c r="E479" s="64"/>
      <c r="F479" s="64"/>
      <c r="G479" s="93"/>
      <c r="H479" s="93"/>
      <c r="I479" s="115"/>
      <c r="J479" s="115"/>
      <c r="K479" s="115"/>
      <c r="L479" s="115"/>
      <c r="M479" s="147"/>
      <c r="N479" s="161">
        <f t="shared" si="160"/>
        <v>0</v>
      </c>
      <c r="O479" s="167">
        <f t="shared" si="161"/>
        <v>0</v>
      </c>
      <c r="P479" s="181"/>
      <c r="Q479" s="194"/>
      <c r="R479" s="194"/>
      <c r="S479" s="194"/>
      <c r="T479" s="194"/>
      <c r="U479" s="194"/>
      <c r="V479" s="194"/>
      <c r="W479" s="194"/>
      <c r="X479" s="194"/>
      <c r="Y479" s="194"/>
      <c r="Z479" s="194"/>
      <c r="AA479" s="194"/>
      <c r="AB479" s="194"/>
      <c r="AC479" s="194"/>
      <c r="AD479" s="194"/>
      <c r="AE479" s="194"/>
      <c r="AF479" s="147"/>
      <c r="AG479" s="115"/>
      <c r="AH479" s="115"/>
      <c r="AI479" s="93"/>
      <c r="AJ479" s="93"/>
      <c r="AK479" s="307"/>
      <c r="AL479" s="325"/>
      <c r="AM479" s="325"/>
      <c r="AN479" s="147"/>
      <c r="AO479" s="350"/>
      <c r="AP479" s="359"/>
      <c r="AQ479" s="381"/>
      <c r="AR479" s="409"/>
      <c r="AS479" s="405"/>
      <c r="AT479" s="430" t="str">
        <f t="shared" si="162"/>
        <v/>
      </c>
      <c r="AU479" s="437" t="str">
        <f t="shared" si="163"/>
        <v/>
      </c>
      <c r="AV479" s="443" t="str">
        <f t="shared" si="164"/>
        <v/>
      </c>
      <c r="AW479" s="450" t="str">
        <f t="shared" si="158"/>
        <v/>
      </c>
      <c r="AX479" s="450" t="str">
        <f t="shared" si="165"/>
        <v/>
      </c>
      <c r="AY479" s="457" t="str">
        <f t="shared" si="166"/>
        <v/>
      </c>
      <c r="AZ479" s="464" t="str">
        <f t="shared" si="167"/>
        <v/>
      </c>
      <c r="BA479" s="47" t="str">
        <f t="shared" si="168"/>
        <v/>
      </c>
      <c r="BB479" s="47" t="str">
        <f t="shared" si="169"/>
        <v/>
      </c>
      <c r="BC479" s="47" t="str">
        <f t="shared" si="170"/>
        <v/>
      </c>
      <c r="BD479" s="47" t="str">
        <f t="shared" si="179"/>
        <v/>
      </c>
      <c r="BE479" s="486"/>
      <c r="BF479" s="492"/>
      <c r="BG479" s="464" t="str">
        <f t="shared" si="171"/>
        <v/>
      </c>
      <c r="BH479" s="464" t="str">
        <f t="shared" si="180"/>
        <v/>
      </c>
      <c r="BI479" s="464" t="str">
        <f t="shared" si="172"/>
        <v/>
      </c>
      <c r="BJ479" s="492"/>
      <c r="BK479" s="492"/>
      <c r="BL479" s="492"/>
      <c r="BM479" s="492"/>
      <c r="BN479" s="464" t="str">
        <f t="shared" si="173"/>
        <v/>
      </c>
      <c r="BO479" s="464" t="str">
        <f t="shared" si="174"/>
        <v/>
      </c>
      <c r="BP479" s="504" t="str">
        <f t="shared" si="181"/>
        <v/>
      </c>
      <c r="BQ479" s="510" t="str">
        <f t="shared" si="182"/>
        <v/>
      </c>
      <c r="BR479" s="510" t="str">
        <f>IF(F479="","",IF(OR(分岐管理シート!AK479&lt;1,分岐管理シート!AK479&gt;13),"error",""))</f>
        <v/>
      </c>
      <c r="BS479" s="510" t="str">
        <f>IF(F479="","",IF(VLOOKUP(AJ479,―!$AD$2:$AE$14,2,FALSE)&lt;=VLOOKUP(AK479,―!$AD$2:$AE$14,2,FALSE),"","error"))</f>
        <v/>
      </c>
      <c r="BT479" s="516"/>
      <c r="BU479" s="516"/>
      <c r="BV479" s="516"/>
      <c r="BW479" s="510" t="str">
        <f t="shared" si="175"/>
        <v/>
      </c>
      <c r="BX479" s="510" t="str">
        <f t="shared" si="176"/>
        <v/>
      </c>
      <c r="BY479" s="510" t="str">
        <f t="shared" si="177"/>
        <v/>
      </c>
      <c r="BZ479" s="516" t="str">
        <f t="shared" si="178"/>
        <v/>
      </c>
      <c r="CA479" s="510" t="str">
        <f>分岐管理シート!BB479</f>
        <v/>
      </c>
      <c r="CB479" s="511" t="str">
        <f t="shared" si="183"/>
        <v/>
      </c>
      <c r="CC479" s="517" t="str">
        <f t="shared" si="159"/>
        <v/>
      </c>
    </row>
    <row r="480" spans="1:81">
      <c r="A480" s="7"/>
      <c r="B480" s="16"/>
      <c r="C480" s="48">
        <v>399</v>
      </c>
      <c r="D480" s="66"/>
      <c r="E480" s="66"/>
      <c r="F480" s="66"/>
      <c r="G480" s="95"/>
      <c r="H480" s="95"/>
      <c r="I480" s="117"/>
      <c r="J480" s="117"/>
      <c r="K480" s="117"/>
      <c r="L480" s="117"/>
      <c r="M480" s="149"/>
      <c r="N480" s="162">
        <f t="shared" si="160"/>
        <v>0</v>
      </c>
      <c r="O480" s="167">
        <f t="shared" si="161"/>
        <v>0</v>
      </c>
      <c r="P480" s="182"/>
      <c r="Q480" s="195"/>
      <c r="R480" s="195"/>
      <c r="S480" s="195"/>
      <c r="T480" s="195"/>
      <c r="U480" s="195"/>
      <c r="V480" s="195"/>
      <c r="W480" s="195"/>
      <c r="X480" s="195"/>
      <c r="Y480" s="195"/>
      <c r="Z480" s="195"/>
      <c r="AA480" s="195"/>
      <c r="AB480" s="195"/>
      <c r="AC480" s="195"/>
      <c r="AD480" s="195"/>
      <c r="AE480" s="195"/>
      <c r="AF480" s="149"/>
      <c r="AG480" s="117"/>
      <c r="AH480" s="117"/>
      <c r="AI480" s="117"/>
      <c r="AJ480" s="95"/>
      <c r="AK480" s="309"/>
      <c r="AL480" s="327"/>
      <c r="AM480" s="327"/>
      <c r="AN480" s="149"/>
      <c r="AO480" s="352"/>
      <c r="AP480" s="361"/>
      <c r="AQ480" s="382"/>
      <c r="AR480" s="407"/>
      <c r="AS480" s="407"/>
      <c r="AT480" s="432" t="str">
        <f t="shared" si="162"/>
        <v/>
      </c>
      <c r="AU480" s="439" t="str">
        <f t="shared" si="163"/>
        <v/>
      </c>
      <c r="AV480" s="445" t="str">
        <f t="shared" si="164"/>
        <v/>
      </c>
      <c r="AW480" s="452" t="str">
        <f t="shared" si="158"/>
        <v/>
      </c>
      <c r="AX480" s="452" t="str">
        <f t="shared" si="165"/>
        <v/>
      </c>
      <c r="AY480" s="459" t="str">
        <f t="shared" si="166"/>
        <v/>
      </c>
      <c r="AZ480" s="467" t="str">
        <f t="shared" si="167"/>
        <v/>
      </c>
      <c r="BA480" s="473" t="str">
        <f t="shared" si="168"/>
        <v/>
      </c>
      <c r="BB480" s="473" t="str">
        <f t="shared" si="169"/>
        <v/>
      </c>
      <c r="BC480" s="473" t="str">
        <f t="shared" si="170"/>
        <v/>
      </c>
      <c r="BD480" s="473" t="str">
        <f t="shared" si="179"/>
        <v/>
      </c>
      <c r="BE480" s="484"/>
      <c r="BF480" s="481"/>
      <c r="BG480" s="467" t="str">
        <f t="shared" si="171"/>
        <v/>
      </c>
      <c r="BH480" s="467" t="str">
        <f t="shared" si="180"/>
        <v/>
      </c>
      <c r="BI480" s="467" t="str">
        <f t="shared" si="172"/>
        <v/>
      </c>
      <c r="BJ480" s="481"/>
      <c r="BK480" s="481"/>
      <c r="BL480" s="481"/>
      <c r="BM480" s="481"/>
      <c r="BN480" s="467" t="str">
        <f t="shared" si="173"/>
        <v/>
      </c>
      <c r="BO480" s="467" t="str">
        <f t="shared" si="174"/>
        <v/>
      </c>
      <c r="BP480" s="507" t="str">
        <f t="shared" si="181"/>
        <v/>
      </c>
      <c r="BQ480" s="510" t="str">
        <f t="shared" si="182"/>
        <v/>
      </c>
      <c r="BR480" s="510" t="str">
        <f>IF(F480="","",IF(OR(分岐管理シート!AK480&lt;1,分岐管理シート!AK480&gt;13),"error",""))</f>
        <v/>
      </c>
      <c r="BS480" s="510" t="str">
        <f>IF(F480="","",IF(VLOOKUP(AJ480,―!$AD$2:$AE$14,2,FALSE)&lt;=VLOOKUP(AK480,―!$AD$2:$AE$14,2,FALSE),"","error"))</f>
        <v/>
      </c>
      <c r="BT480" s="516"/>
      <c r="BU480" s="516"/>
      <c r="BV480" s="516"/>
      <c r="BW480" s="510" t="str">
        <f t="shared" si="175"/>
        <v/>
      </c>
      <c r="BX480" s="510" t="str">
        <f t="shared" si="176"/>
        <v/>
      </c>
      <c r="BY480" s="510" t="str">
        <f t="shared" si="177"/>
        <v/>
      </c>
      <c r="BZ480" s="516" t="str">
        <f t="shared" si="178"/>
        <v/>
      </c>
      <c r="CA480" s="510" t="str">
        <f>分岐管理シート!BB480</f>
        <v/>
      </c>
      <c r="CB480" s="511" t="str">
        <f t="shared" si="183"/>
        <v/>
      </c>
      <c r="CC480" s="517" t="str">
        <f t="shared" si="159"/>
        <v/>
      </c>
    </row>
    <row r="481" spans="1:81" ht="18">
      <c r="A481" s="6"/>
      <c r="B481" s="6"/>
      <c r="C481" s="49">
        <v>400</v>
      </c>
      <c r="D481" s="67"/>
      <c r="E481" s="67"/>
      <c r="F481" s="67"/>
      <c r="G481" s="67"/>
      <c r="H481" s="67"/>
      <c r="I481" s="67"/>
      <c r="J481" s="67"/>
      <c r="K481" s="67"/>
      <c r="L481" s="67"/>
      <c r="M481" s="150"/>
      <c r="N481" s="163">
        <f t="shared" si="160"/>
        <v>0</v>
      </c>
      <c r="O481" s="168">
        <f t="shared" si="161"/>
        <v>0</v>
      </c>
      <c r="P481" s="168"/>
      <c r="Q481" s="196"/>
      <c r="R481" s="196"/>
      <c r="S481" s="196"/>
      <c r="T481" s="196"/>
      <c r="U481" s="196"/>
      <c r="V481" s="196"/>
      <c r="W481" s="196"/>
      <c r="X481" s="196"/>
      <c r="Y481" s="196"/>
      <c r="Z481" s="196"/>
      <c r="AA481" s="196"/>
      <c r="AB481" s="196"/>
      <c r="AC481" s="196"/>
      <c r="AD481" s="196"/>
      <c r="AE481" s="168"/>
      <c r="AF481" s="150"/>
      <c r="AG481" s="67"/>
      <c r="AH481" s="67"/>
      <c r="AI481" s="67"/>
      <c r="AJ481" s="67"/>
      <c r="AK481" s="310"/>
      <c r="AL481" s="328"/>
      <c r="AM481" s="328"/>
      <c r="AN481" s="150"/>
      <c r="AO481" s="353"/>
      <c r="AP481" s="150"/>
      <c r="AQ481" s="383"/>
      <c r="AR481" s="410"/>
      <c r="AS481" s="420"/>
      <c r="AT481" s="434" t="str">
        <f t="shared" si="162"/>
        <v/>
      </c>
      <c r="AU481" s="441" t="str">
        <f t="shared" si="163"/>
        <v/>
      </c>
      <c r="AV481" s="441" t="str">
        <f t="shared" si="164"/>
        <v/>
      </c>
      <c r="AW481" s="441" t="str">
        <f t="shared" si="158"/>
        <v/>
      </c>
      <c r="AX481" s="441" t="str">
        <f t="shared" si="165"/>
        <v/>
      </c>
      <c r="AY481" s="441" t="str">
        <f t="shared" si="166"/>
        <v/>
      </c>
      <c r="AZ481" s="441" t="str">
        <f t="shared" si="167"/>
        <v/>
      </c>
      <c r="BA481" s="441" t="str">
        <f t="shared" si="168"/>
        <v/>
      </c>
      <c r="BB481" s="441" t="str">
        <f t="shared" si="169"/>
        <v/>
      </c>
      <c r="BC481" s="441" t="str">
        <f t="shared" si="170"/>
        <v/>
      </c>
      <c r="BD481" s="441" t="str">
        <f t="shared" si="179"/>
        <v/>
      </c>
      <c r="BE481" s="488"/>
      <c r="BF481" s="488"/>
      <c r="BG481" s="441" t="str">
        <f t="shared" si="171"/>
        <v/>
      </c>
      <c r="BH481" s="441" t="str">
        <f t="shared" si="180"/>
        <v/>
      </c>
      <c r="BI481" s="441" t="str">
        <f t="shared" si="172"/>
        <v/>
      </c>
      <c r="BJ481" s="488"/>
      <c r="BK481" s="488"/>
      <c r="BL481" s="488"/>
      <c r="BM481" s="488"/>
      <c r="BN481" s="441" t="str">
        <f t="shared" si="173"/>
        <v/>
      </c>
      <c r="BO481" s="441" t="str">
        <f t="shared" si="174"/>
        <v/>
      </c>
      <c r="BP481" s="508" t="str">
        <f t="shared" si="181"/>
        <v/>
      </c>
      <c r="BQ481" s="511" t="str">
        <f t="shared" si="182"/>
        <v/>
      </c>
      <c r="BR481" s="511" t="str">
        <f>IF(F481="","",IF(OR(分岐管理シート!AK481&lt;1,分岐管理シート!AK481&gt;13),"error",""))</f>
        <v/>
      </c>
      <c r="BS481" s="511" t="str">
        <f>IF(F481="","",IF(VLOOKUP(AJ481,―!$AD$2:$AE$14,2,FALSE)&lt;=VLOOKUP(AK481,―!$AD$2:$AE$14,2,FALSE),"","error"))</f>
        <v/>
      </c>
      <c r="BT481" s="517"/>
      <c r="BU481" s="517"/>
      <c r="BV481" s="517"/>
      <c r="BW481" s="511" t="str">
        <f t="shared" si="175"/>
        <v/>
      </c>
      <c r="BX481" s="511" t="str">
        <f t="shared" si="176"/>
        <v/>
      </c>
      <c r="BY481" s="511" t="str">
        <f t="shared" si="177"/>
        <v/>
      </c>
      <c r="BZ481" s="517" t="str">
        <f t="shared" si="178"/>
        <v/>
      </c>
      <c r="CA481" s="511" t="str">
        <f>分岐管理シート!BB481</f>
        <v/>
      </c>
      <c r="CB481" s="511" t="str">
        <f t="shared" si="183"/>
        <v/>
      </c>
      <c r="CC481" s="517" t="str">
        <f t="shared" si="159"/>
        <v/>
      </c>
    </row>
    <row r="482" spans="1:81">
      <c r="AQ482" s="384"/>
    </row>
  </sheetData>
  <sheetProtection algorithmName="SHA-512" hashValue="Skc80XQaLbLEwnYJC5ZBJ40oPtB0t3b8tzs/krwRDYEC/lsLmxNv1avlLwqUmVlCbFpl4/hM0KMqifNeVhTbgQ==" saltValue="Sc3LZtMpz8umzPqymeMMSw==" spinCount="100000" sheet="1"/>
  <dataConsolidate link="1"/>
  <mergeCells count="166">
    <mergeCell ref="C1:AQ1"/>
    <mergeCell ref="C3:G3"/>
    <mergeCell ref="I3:K3"/>
    <mergeCell ref="Q3:R3"/>
    <mergeCell ref="AG3:AJ3"/>
    <mergeCell ref="AK3:AM3"/>
    <mergeCell ref="AN3:AQ3"/>
    <mergeCell ref="C4:G4"/>
    <mergeCell ref="I4:K4"/>
    <mergeCell ref="Q4:R4"/>
    <mergeCell ref="AG4:AJ4"/>
    <mergeCell ref="AL4:AM4"/>
    <mergeCell ref="AN4:AQ4"/>
    <mergeCell ref="C5:G5"/>
    <mergeCell ref="I5:K5"/>
    <mergeCell ref="N5:P5"/>
    <mergeCell ref="Q5:R5"/>
    <mergeCell ref="AG5:AJ5"/>
    <mergeCell ref="AL5:AM5"/>
    <mergeCell ref="AN5:AQ5"/>
    <mergeCell ref="C6:H6"/>
    <mergeCell ref="I6:K6"/>
    <mergeCell ref="N6:P6"/>
    <mergeCell ref="Q6:R6"/>
    <mergeCell ref="AG6:AJ6"/>
    <mergeCell ref="AK6:AM6"/>
    <mergeCell ref="AN6:AQ6"/>
    <mergeCell ref="C7:H7"/>
    <mergeCell ref="I7:K7"/>
    <mergeCell ref="N7:P7"/>
    <mergeCell ref="Q7:R7"/>
    <mergeCell ref="AG7:AJ7"/>
    <mergeCell ref="AL7:AM7"/>
    <mergeCell ref="AN7:AQ7"/>
    <mergeCell ref="N8:P8"/>
    <mergeCell ref="Q8:R8"/>
    <mergeCell ref="AG8:AJ8"/>
    <mergeCell ref="AL8:AM8"/>
    <mergeCell ref="AN8:AQ8"/>
    <mergeCell ref="N9:P9"/>
    <mergeCell ref="Q9:R9"/>
    <mergeCell ref="AK9:AM9"/>
    <mergeCell ref="AN9:AQ9"/>
    <mergeCell ref="N10:P10"/>
    <mergeCell ref="Q10:R10"/>
    <mergeCell ref="AK10:AM10"/>
    <mergeCell ref="AN10:AQ10"/>
    <mergeCell ref="AK11:AM11"/>
    <mergeCell ref="AN11:AQ11"/>
    <mergeCell ref="AK12:AM12"/>
    <mergeCell ref="AN12:AQ12"/>
    <mergeCell ref="AG15:AJ15"/>
    <mergeCell ref="AG16:AJ16"/>
    <mergeCell ref="AG17:AJ17"/>
    <mergeCell ref="AG18:AJ18"/>
    <mergeCell ref="AG19:AJ19"/>
    <mergeCell ref="AG20:AJ20"/>
    <mergeCell ref="AG26:AJ26"/>
    <mergeCell ref="AG27:AJ27"/>
    <mergeCell ref="AL27:AM27"/>
    <mergeCell ref="AN27:AQ27"/>
    <mergeCell ref="AG28:AJ28"/>
    <mergeCell ref="AL28:AM28"/>
    <mergeCell ref="AN28:AQ28"/>
    <mergeCell ref="AG29:AJ29"/>
    <mergeCell ref="AK29:AM29"/>
    <mergeCell ref="AN29:AQ29"/>
    <mergeCell ref="AG30:AJ30"/>
    <mergeCell ref="AK30:AM30"/>
    <mergeCell ref="AN30:AQ30"/>
    <mergeCell ref="AG31:AJ31"/>
    <mergeCell ref="AK31:AM31"/>
    <mergeCell ref="AN31:AQ31"/>
    <mergeCell ref="AG32:AJ32"/>
    <mergeCell ref="AK32:AM32"/>
    <mergeCell ref="AN32:AQ32"/>
    <mergeCell ref="AK33:AM33"/>
    <mergeCell ref="AN33:AQ33"/>
    <mergeCell ref="AK34:AM34"/>
    <mergeCell ref="AN34:AQ34"/>
    <mergeCell ref="AG67:AJ67"/>
    <mergeCell ref="AK67:AM67"/>
    <mergeCell ref="AN67:AQ67"/>
    <mergeCell ref="P69:T69"/>
    <mergeCell ref="Q70:R70"/>
    <mergeCell ref="AB70:AC70"/>
    <mergeCell ref="AR3:AR8"/>
    <mergeCell ref="AS3:AS8"/>
    <mergeCell ref="AT3:AT8"/>
    <mergeCell ref="AU3:AU8"/>
    <mergeCell ref="AV3:AV8"/>
    <mergeCell ref="L5:M10"/>
    <mergeCell ref="AF9:AJ14"/>
    <mergeCell ref="L11:R13"/>
    <mergeCell ref="AF21:AJ25"/>
    <mergeCell ref="C68:C71"/>
    <mergeCell ref="D68:D71"/>
    <mergeCell ref="E68:E71"/>
    <mergeCell ref="F68:F71"/>
    <mergeCell ref="G68:G71"/>
    <mergeCell ref="H68:H71"/>
    <mergeCell ref="I68:I71"/>
    <mergeCell ref="J68:J71"/>
    <mergeCell ref="K68:K71"/>
    <mergeCell ref="L68:L71"/>
    <mergeCell ref="AF68:AF71"/>
    <mergeCell ref="AG68:AG71"/>
    <mergeCell ref="AH68:AH71"/>
    <mergeCell ref="AI68:AI71"/>
    <mergeCell ref="AJ68:AJ71"/>
    <mergeCell ref="AK68:AK71"/>
    <mergeCell ref="AL68:AL71"/>
    <mergeCell ref="AM68:AM71"/>
    <mergeCell ref="AN68:AN71"/>
    <mergeCell ref="AO68:AO71"/>
    <mergeCell ref="AP68:AP71"/>
    <mergeCell ref="AQ68:AQ71"/>
    <mergeCell ref="AR68:AR71"/>
    <mergeCell ref="AS68:AS71"/>
    <mergeCell ref="AT68:AT71"/>
    <mergeCell ref="AU68:AU71"/>
    <mergeCell ref="AV68:AV71"/>
    <mergeCell ref="AW68:AW71"/>
    <mergeCell ref="AX68:AX71"/>
    <mergeCell ref="AY68:AY71"/>
    <mergeCell ref="AZ68:AZ71"/>
    <mergeCell ref="BA68:BA71"/>
    <mergeCell ref="BB68:BB71"/>
    <mergeCell ref="BC68:BC71"/>
    <mergeCell ref="BD68:BD71"/>
    <mergeCell ref="BE68:BE71"/>
    <mergeCell ref="BF68:BF71"/>
    <mergeCell ref="BG68:BG71"/>
    <mergeCell ref="BH68:BH71"/>
    <mergeCell ref="BI68:BI71"/>
    <mergeCell ref="BJ68:BJ71"/>
    <mergeCell ref="BK68:BK71"/>
    <mergeCell ref="BL68:BL71"/>
    <mergeCell ref="BM68:BM71"/>
    <mergeCell ref="BN68:BN71"/>
    <mergeCell ref="BO68:BO71"/>
    <mergeCell ref="BP68:BP71"/>
    <mergeCell ref="BQ68:BQ71"/>
    <mergeCell ref="BR68:BR71"/>
    <mergeCell ref="BS68:BS71"/>
    <mergeCell ref="BT68:BT71"/>
    <mergeCell ref="BU68:BU71"/>
    <mergeCell ref="BV68:BV71"/>
    <mergeCell ref="BW68:BW71"/>
    <mergeCell ref="BX68:BX71"/>
    <mergeCell ref="BY68:BY71"/>
    <mergeCell ref="BZ68:BZ71"/>
    <mergeCell ref="CA68:CA71"/>
    <mergeCell ref="CB68:CB71"/>
    <mergeCell ref="CC68:CC71"/>
    <mergeCell ref="M69:M71"/>
    <mergeCell ref="N69:N71"/>
    <mergeCell ref="O69:O70"/>
    <mergeCell ref="AE69:AE70"/>
    <mergeCell ref="A73:A77"/>
    <mergeCell ref="A87:A89"/>
    <mergeCell ref="AB3:AE13"/>
    <mergeCell ref="C8:K67"/>
    <mergeCell ref="AK13:AQ26"/>
    <mergeCell ref="L14:AE67"/>
    <mergeCell ref="AF33:AJ66"/>
  </mergeCells>
  <phoneticPr fontId="19"/>
  <conditionalFormatting sqref="M91:M481">
    <cfRule type="expression" dxfId="9" priority="8">
      <formula>$L91&lt;&gt;"⑨推奨事業メニュー例よりも更に効果があると判断する地方単独事業"</formula>
    </cfRule>
  </conditionalFormatting>
  <conditionalFormatting sqref="P88">
    <cfRule type="expression" dxfId="8" priority="6">
      <formula>OR($E$88="",$E$88="低所得")</formula>
    </cfRule>
  </conditionalFormatting>
  <conditionalFormatting sqref="Q88:R88">
    <cfRule type="expression" dxfId="7" priority="5">
      <formula>OR($E$88="",$E$88="推奨事業")</formula>
    </cfRule>
  </conditionalFormatting>
  <conditionalFormatting sqref="P90">
    <cfRule type="expression" dxfId="6" priority="2">
      <formula>OR($E$90="",$E$90="一体支援")</formula>
    </cfRule>
  </conditionalFormatting>
  <conditionalFormatting sqref="AB90:AC90">
    <cfRule type="expression" dxfId="5" priority="1">
      <formula>OR($E$90="",$E$90="推奨事業")</formula>
    </cfRule>
  </conditionalFormatting>
  <dataValidations count="30">
    <dataValidation allowBlank="1" showDropDown="0" showInputMessage="0" showErrorMessage="1" prompt="数式や、当室で入力した数値は変更しないでください。" sqref="AG26:AG32 AN67:AQ67 AG67 Q5:Q10 AG15:AG20"/>
    <dataValidation allowBlank="1" showDropDown="0" showInputMessage="1" showErrorMessage="1" prompt="該当が無い場合は0を入力してください。" sqref="AG4:AG5 AG3:AJ3 AN3:AQ5 AN7:AQ7 AO10:AQ10 AG6:AJ8 AN10:AN12"/>
    <dataValidation allowBlank="1" showDropDown="0" showInputMessage="0" showErrorMessage="1" sqref="AO96:AO480 AP91:AP480 AO91:AO94 M91:M480 AR73:AS480 AP74:AP75 AN74:AN75 H73:H75 AN73:AP73 M73"/>
    <dataValidation type="list" allowBlank="1" showDropDown="0" showInputMessage="0" showErrorMessage="1" sqref="G91:G481">
      <formula1>エネルギー・食料品価格等の物価高騰の影響を受けた生活者等に対して事業の効果が直接及ぶ</formula1>
    </dataValidation>
    <dataValidation type="list" allowBlank="1" showDropDown="0" showInputMessage="1" showErrorMessage="1" sqref="L91:L481">
      <formula1>種類_推奨事業メニュー</formula1>
    </dataValidation>
    <dataValidation type="list" allowBlank="1" showDropDown="0" showInputMessage="1" showErrorMessage="1" sqref="G76:G90">
      <formula1>エネルギー・食料品価格等の物価高騰の影響を受けた生活者等に対して事業の効果が直接及ぶ</formula1>
    </dataValidation>
    <dataValidation type="list" allowBlank="1" showDropDown="0" showInputMessage="0" showErrorMessage="1" sqref="AN91:AN480">
      <formula1>対象分野</formula1>
    </dataValidation>
    <dataValidation type="list" allowBlank="1" showDropDown="0" showInputMessage="1" showErrorMessage="1" sqref="AJ76:AJ90 AJ481">
      <formula1>事業始期_通常</formula1>
    </dataValidation>
    <dataValidation type="list" allowBlank="1" showDropDown="0" showInputMessage="1" showErrorMessage="1" sqref="D76:D87 D89">
      <formula1>国の予算年度_予備</formula1>
    </dataValidation>
    <dataValidation type="list" allowBlank="1" showDropDown="0" showInputMessage="1" showErrorMessage="1" sqref="L76:L90">
      <formula1>低_推奨事業メニュー</formula1>
    </dataValidation>
    <dataValidation type="list" allowBlank="1" showDropDown="0" showInputMessage="1" showErrorMessage="1" sqref="AG91:AG481">
      <formula1>特定事業者等支援</formula1>
    </dataValidation>
    <dataValidation type="list" allowBlank="1" showDropDown="0" showInputMessage="1" showErrorMessage="1" sqref="AH91:AH481">
      <formula1>個人を対象とした給付金等</formula1>
    </dataValidation>
    <dataValidation type="list" allowBlank="1" showDropDown="0" showInputMessage="1" showErrorMessage="1" sqref="K76:K481">
      <formula1>対象外経費に臨時交付金を充当していない</formula1>
    </dataValidation>
    <dataValidation type="list" allowBlank="1" showDropDown="0" showInputMessage="1" showErrorMessage="1" sqref="E91:E481">
      <formula1>枠_推奨</formula1>
    </dataValidation>
    <dataValidation type="list" allowBlank="1" showDropDown="0" showInputMessage="1" showErrorMessage="1" sqref="F76:F481">
      <formula1>地方単独事業</formula1>
    </dataValidation>
    <dataValidation type="list" allowBlank="1" showDropDown="0" showInputMessage="0" showErrorMessage="1" sqref="H76:H481">
      <formula1>臨時の措置であることが分かる名称</formula1>
    </dataValidation>
    <dataValidation type="list" allowBlank="1" showDropDown="0" showInputMessage="1" showErrorMessage="1" sqref="J76:J481">
      <formula1>経済対策との関係</formula1>
    </dataValidation>
    <dataValidation type="list" allowBlank="1" showDropDown="0" showInputMessage="1" showErrorMessage="1" sqref="AI91:AI481">
      <formula1>基金_通常</formula1>
    </dataValidation>
    <dataValidation type="list" allowBlank="1" showDropDown="0" showInputMessage="0" showErrorMessage="1" sqref="AJ91:AJ480">
      <formula1>事業始期_通常</formula1>
    </dataValidation>
    <dataValidation type="list" allowBlank="1" showDropDown="0" showInputMessage="0" showErrorMessage="1" sqref="AQ91:AQ480">
      <formula1>予算区分_通常</formula1>
    </dataValidation>
    <dataValidation type="list" allowBlank="1" showDropDown="0" showInputMessage="1" showErrorMessage="1" sqref="D88 D91:D481">
      <formula1>国の予算年度_補正</formula1>
    </dataValidation>
    <dataValidation type="list" allowBlank="1" showDropDown="0" showInputMessage="1" showErrorMessage="1" sqref="AG76:AG90">
      <formula1>特定事業者等支援_低所得</formula1>
    </dataValidation>
    <dataValidation type="list" allowBlank="1" showDropDown="0" showInputMessage="1" showErrorMessage="1" sqref="AH76:AH90">
      <formula1>個人を対象とした給付金等_低所得</formula1>
    </dataValidation>
    <dataValidation type="list" allowBlank="1" showDropDown="0" showInputMessage="1" showErrorMessage="1" sqref="AI76:AI90">
      <formula1>基金_低所得</formula1>
    </dataValidation>
    <dataValidation type="list" allowBlank="1" showDropDown="0" showInputMessage="1" showErrorMessage="1" sqref="AN76:AN90">
      <formula1>対象分野_低</formula1>
    </dataValidation>
    <dataValidation type="list" allowBlank="1" showDropDown="0" showInputMessage="1" showErrorMessage="1" sqref="AQ76:AQ90 AQ481">
      <formula1>予算区分_通常</formula1>
    </dataValidation>
    <dataValidation type="list" allowBlank="1" showDropDown="0" showInputMessage="1" showErrorMessage="1" sqref="AN481">
      <formula1>対象分野</formula1>
    </dataValidation>
    <dataValidation type="whole" allowBlank="1" showDropDown="0" showInputMessage="1" showErrorMessage="1" prompt="該当が無い場合は0を入力してください。" sqref="AN28:AQ28">
      <formula1>0</formula1>
      <formula2>1000000000000</formula2>
    </dataValidation>
    <dataValidation type="list" allowBlank="1" showDropDown="0" showInputMessage="1" showErrorMessage="1" sqref="D90">
      <formula1>国の予算年度_R5全部</formula1>
    </dataValidation>
    <dataValidation type="list" allowBlank="1" showDropDown="0" showInputMessage="1" showErrorMessage="1" sqref="AK73:AK481">
      <formula1>事業終期_翌債</formula1>
    </dataValidation>
  </dataValidations>
  <printOptions horizontalCentered="1"/>
  <pageMargins left="0.25" right="0.25" top="0.75" bottom="0.75" header="0.3" footer="0.3"/>
  <pageSetup paperSize="8" scale="23" fitToWidth="1" fitToHeight="0" orientation="landscape" usePrinterDefaults="1" horizontalDpi="300" verticalDpi="300" r:id="rId1"/>
  <headerFooter alignWithMargins="0">
    <oddHeader>&amp;R&amp;20&amp;F</oddHeader>
  </headerFooter>
  <extLst>
    <ext xmlns:x14="http://schemas.microsoft.com/office/spreadsheetml/2009/9/main" uri="{78C0D931-6437-407d-A8EE-F0AAD7539E65}">
      <x14:conditionalFormattings>
        <x14:conditionalFormatting xmlns:xm="http://schemas.microsoft.com/office/excel/2006/main">
          <x14:cfRule type="expression" priority="7" id="{8AFA3B6F-8D67-4EAE-9A0B-A51BFC4B559C}">
            <xm:f>D73&lt;&gt;朱色変色!D73</xm:f>
            <x14:dxf>
              <fill>
                <patternFill>
                  <bgColor theme="5" tint="0.8"/>
                </patternFill>
              </fill>
            </x14:dxf>
          </x14:cfRule>
          <xm:sqref>D73:AQ481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INDIRECT(分岐管理シート!$AT76)</xm:f>
          </x14:formula1>
          <xm:sqref>E76:E90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AQ58"/>
  <sheetViews>
    <sheetView showGridLines="0" view="pageBreakPreview" topLeftCell="N11" zoomScaleSheetLayoutView="100" workbookViewId="0">
      <selection activeCell="T26" sqref="T26"/>
    </sheetView>
  </sheetViews>
  <sheetFormatPr defaultRowHeight="13.2"/>
  <cols>
    <col min="1" max="1" width="30.109375" bestFit="1" customWidth="1"/>
    <col min="2" max="2" width="6.6640625" customWidth="1"/>
    <col min="3" max="3" width="15.77734375" customWidth="1"/>
    <col min="4" max="4" width="8.88671875" customWidth="1"/>
    <col min="5" max="6" width="9" customWidth="1"/>
    <col min="7" max="7" width="72" customWidth="1"/>
    <col min="8" max="8" width="8.88671875" customWidth="1"/>
    <col min="9" max="9" width="16.44140625" customWidth="1"/>
    <col min="10" max="10" width="13" customWidth="1"/>
    <col min="11" max="11" width="26.44140625" customWidth="1"/>
    <col min="12" max="12" width="8" customWidth="1"/>
    <col min="13" max="13" width="40.6640625" bestFit="1" customWidth="1"/>
    <col min="14" max="14" width="14" customWidth="1"/>
    <col min="15" max="15" width="51.109375" bestFit="1" customWidth="1"/>
    <col min="16" max="16" width="8.88671875" customWidth="1"/>
    <col min="17" max="17" width="25.44140625" bestFit="1" customWidth="1"/>
    <col min="18" max="18" width="13.21875" customWidth="1"/>
    <col min="19" max="19" width="21.6640625" customWidth="1"/>
    <col min="20" max="22" width="8.88671875" customWidth="1"/>
    <col min="24" max="24" width="8.88671875" customWidth="1"/>
    <col min="25" max="25" width="9" customWidth="1"/>
    <col min="26" max="26" width="8.88671875" customWidth="1"/>
    <col min="27" max="27" width="23.88671875" bestFit="1" customWidth="1"/>
    <col min="28" max="29" width="6.21875" customWidth="1"/>
    <col min="32" max="32" width="51.88671875" bestFit="1" customWidth="1"/>
    <col min="33" max="33" width="12.44140625" customWidth="1"/>
    <col min="36" max="36" width="76.21875" bestFit="1" customWidth="1"/>
    <col min="38" max="38" width="47.33203125" bestFit="1" customWidth="1"/>
    <col min="39" max="39" width="9" customWidth="1"/>
    <col min="40" max="40" width="30.44140625" customWidth="1"/>
  </cols>
  <sheetData>
    <row r="1" spans="1:43" ht="15.75" customHeight="1">
      <c r="A1" s="535" t="s">
        <v>7365</v>
      </c>
      <c r="B1" s="543"/>
      <c r="C1" s="540" t="s">
        <v>7453</v>
      </c>
      <c r="D1" s="546"/>
      <c r="E1" s="561" t="s">
        <v>2668</v>
      </c>
      <c r="F1" s="546"/>
      <c r="G1" s="540" t="s">
        <v>4048</v>
      </c>
      <c r="H1" s="546"/>
      <c r="I1" s="540" t="s">
        <v>2760</v>
      </c>
      <c r="J1" s="546"/>
      <c r="K1" s="563" t="s">
        <v>7383</v>
      </c>
      <c r="L1" s="567"/>
      <c r="M1" s="563" t="s">
        <v>4496</v>
      </c>
      <c r="N1" s="563"/>
      <c r="O1" s="540" t="s">
        <v>1056</v>
      </c>
      <c r="P1" s="546"/>
      <c r="Q1" s="561" t="s">
        <v>6332</v>
      </c>
      <c r="R1" s="546"/>
      <c r="S1" s="540" t="s">
        <v>5014</v>
      </c>
      <c r="T1" s="546"/>
      <c r="U1" s="540" t="s">
        <v>6491</v>
      </c>
      <c r="V1" s="546"/>
      <c r="W1" s="538" t="s">
        <v>4652</v>
      </c>
      <c r="X1" s="571"/>
      <c r="Y1" s="538" t="s">
        <v>5479</v>
      </c>
      <c r="Z1" s="571"/>
      <c r="AA1" s="538" t="s">
        <v>7384</v>
      </c>
      <c r="AB1" s="571"/>
      <c r="AC1" s="562"/>
      <c r="AD1" s="540" t="s">
        <v>7352</v>
      </c>
      <c r="AE1" s="546"/>
      <c r="AF1" t="s">
        <v>7356</v>
      </c>
      <c r="AG1" s="540" t="s">
        <v>386</v>
      </c>
      <c r="AH1" s="546"/>
      <c r="AJ1" s="535" t="s">
        <v>7385</v>
      </c>
      <c r="AK1" s="543"/>
      <c r="AL1" t="s">
        <v>1996</v>
      </c>
      <c r="AN1" t="s">
        <v>3446</v>
      </c>
      <c r="AP1" s="584" t="s">
        <v>6248</v>
      </c>
    </row>
    <row r="2" spans="1:43" ht="15.75" customHeight="1">
      <c r="A2" s="536" t="s">
        <v>7382</v>
      </c>
      <c r="B2" s="544">
        <v>1</v>
      </c>
      <c r="C2" s="541" t="s">
        <v>138</v>
      </c>
      <c r="D2" s="547">
        <v>1</v>
      </c>
      <c r="E2" s="548" t="s">
        <v>7350</v>
      </c>
      <c r="F2" s="554">
        <v>2</v>
      </c>
      <c r="G2" s="542" t="s">
        <v>7350</v>
      </c>
      <c r="H2" s="554">
        <v>2</v>
      </c>
      <c r="I2" s="542" t="s">
        <v>7350</v>
      </c>
      <c r="J2" s="554">
        <v>2</v>
      </c>
      <c r="K2" s="564" t="s">
        <v>2614</v>
      </c>
      <c r="L2" s="568">
        <v>1</v>
      </c>
      <c r="M2" s="548" t="s">
        <v>7350</v>
      </c>
      <c r="N2" s="548">
        <v>2</v>
      </c>
      <c r="O2" s="541" t="s">
        <v>7361</v>
      </c>
      <c r="P2" s="547">
        <v>1</v>
      </c>
      <c r="Q2" s="572" t="s">
        <v>5093</v>
      </c>
      <c r="R2" s="547">
        <v>1</v>
      </c>
      <c r="S2" s="541" t="s">
        <v>5093</v>
      </c>
      <c r="T2" s="547">
        <v>1</v>
      </c>
      <c r="U2" s="541" t="s">
        <v>5093</v>
      </c>
      <c r="V2" s="547">
        <v>1</v>
      </c>
      <c r="W2" s="575" t="s">
        <v>7366</v>
      </c>
      <c r="X2" s="578">
        <v>1</v>
      </c>
      <c r="Y2" s="575" t="s">
        <v>7366</v>
      </c>
      <c r="Z2" s="578">
        <v>1</v>
      </c>
      <c r="AA2" s="552" t="s">
        <v>6082</v>
      </c>
      <c r="AB2" s="558">
        <v>1</v>
      </c>
      <c r="AD2" s="582" t="s">
        <v>7366</v>
      </c>
      <c r="AE2" s="547">
        <v>1</v>
      </c>
      <c r="AF2" t="s">
        <v>6651</v>
      </c>
      <c r="AG2" s="541" t="s">
        <v>6082</v>
      </c>
      <c r="AH2" s="547">
        <v>1</v>
      </c>
      <c r="AJ2" s="537" t="s">
        <v>7350</v>
      </c>
      <c r="AK2" s="545">
        <v>2</v>
      </c>
      <c r="AL2" t="s">
        <v>6867</v>
      </c>
      <c r="AM2">
        <v>1</v>
      </c>
      <c r="AN2" t="s">
        <v>5285</v>
      </c>
      <c r="AO2">
        <v>1</v>
      </c>
      <c r="AP2" s="584" t="s">
        <v>6441</v>
      </c>
      <c r="AQ2" s="584">
        <v>1</v>
      </c>
    </row>
    <row r="3" spans="1:43" ht="15.75" customHeight="1">
      <c r="A3" s="537" t="s">
        <v>2436</v>
      </c>
      <c r="B3" s="545">
        <v>2</v>
      </c>
      <c r="C3" s="541" t="s">
        <v>4059</v>
      </c>
      <c r="D3" s="547">
        <v>2</v>
      </c>
      <c r="G3" s="536"/>
      <c r="H3" s="544"/>
      <c r="J3" s="562"/>
      <c r="K3" s="565"/>
      <c r="L3" s="569"/>
      <c r="N3" s="562"/>
      <c r="O3" s="541" t="s">
        <v>7362</v>
      </c>
      <c r="P3" s="547">
        <v>2</v>
      </c>
      <c r="Q3" s="548" t="s">
        <v>7350</v>
      </c>
      <c r="R3" s="554">
        <v>2</v>
      </c>
      <c r="S3" s="542" t="s">
        <v>7350</v>
      </c>
      <c r="T3" s="554">
        <v>2</v>
      </c>
      <c r="U3" s="542" t="s">
        <v>7350</v>
      </c>
      <c r="V3" s="554">
        <v>2</v>
      </c>
      <c r="W3" s="575" t="s">
        <v>7367</v>
      </c>
      <c r="X3" s="578">
        <v>2</v>
      </c>
      <c r="Y3" s="575" t="s">
        <v>7367</v>
      </c>
      <c r="Z3" s="578">
        <v>2</v>
      </c>
      <c r="AA3" s="552" t="s">
        <v>5621</v>
      </c>
      <c r="AB3" s="558">
        <v>2</v>
      </c>
      <c r="AD3" s="582" t="s">
        <v>7367</v>
      </c>
      <c r="AE3" s="547">
        <v>2</v>
      </c>
      <c r="AF3" t="s">
        <v>7342</v>
      </c>
      <c r="AG3" s="541" t="s">
        <v>5621</v>
      </c>
      <c r="AH3" s="547">
        <v>2</v>
      </c>
      <c r="AJ3" s="584" t="s">
        <v>3970</v>
      </c>
      <c r="AL3" t="s">
        <v>7397</v>
      </c>
      <c r="AM3">
        <v>2</v>
      </c>
      <c r="AN3" t="s">
        <v>7303</v>
      </c>
      <c r="AO3">
        <v>2</v>
      </c>
      <c r="AP3" s="584" t="s">
        <v>7438</v>
      </c>
      <c r="AQ3" s="584">
        <v>2</v>
      </c>
    </row>
    <row r="4" spans="1:43" ht="15.75" customHeight="1">
      <c r="A4" s="538" t="s">
        <v>2144</v>
      </c>
      <c r="B4" s="543"/>
      <c r="C4" s="541" t="s">
        <v>3810</v>
      </c>
      <c r="D4" s="547">
        <v>3</v>
      </c>
      <c r="H4" s="544"/>
      <c r="K4" s="565"/>
      <c r="L4" s="565"/>
      <c r="M4" s="565"/>
      <c r="N4" s="565"/>
      <c r="O4" s="541" t="s">
        <v>6109</v>
      </c>
      <c r="P4" s="547">
        <v>3</v>
      </c>
      <c r="Q4" s="573" t="s">
        <v>5602</v>
      </c>
      <c r="R4" s="571"/>
      <c r="S4" s="538" t="s">
        <v>7377</v>
      </c>
      <c r="T4" s="571"/>
      <c r="U4" s="552" t="s">
        <v>707</v>
      </c>
      <c r="V4" s="566"/>
      <c r="W4" s="575" t="s">
        <v>3377</v>
      </c>
      <c r="X4" s="578">
        <v>3</v>
      </c>
      <c r="Y4" s="575" t="s">
        <v>3377</v>
      </c>
      <c r="Z4" s="578">
        <v>3</v>
      </c>
      <c r="AA4" s="539" t="s">
        <v>7372</v>
      </c>
      <c r="AB4" s="559">
        <v>3</v>
      </c>
      <c r="AD4" s="582" t="s">
        <v>3377</v>
      </c>
      <c r="AE4" s="547">
        <v>3</v>
      </c>
      <c r="AF4" t="s">
        <v>7343</v>
      </c>
      <c r="AG4" s="542" t="s">
        <v>7372</v>
      </c>
      <c r="AH4" s="554">
        <v>3</v>
      </c>
      <c r="AJ4" s="584" t="s">
        <v>7350</v>
      </c>
      <c r="AK4" s="584">
        <v>2</v>
      </c>
      <c r="AL4" t="s">
        <v>7398</v>
      </c>
      <c r="AM4">
        <v>3</v>
      </c>
      <c r="AN4" t="s">
        <v>3780</v>
      </c>
      <c r="AO4">
        <v>3</v>
      </c>
    </row>
    <row r="5" spans="1:43" ht="15.75" customHeight="1">
      <c r="A5" s="537" t="s">
        <v>7382</v>
      </c>
      <c r="B5" s="545">
        <v>1</v>
      </c>
      <c r="C5" s="541" t="s">
        <v>5761</v>
      </c>
      <c r="D5" s="547">
        <v>4</v>
      </c>
      <c r="H5" s="544"/>
      <c r="K5" s="565"/>
      <c r="L5" s="565"/>
      <c r="M5" s="565"/>
      <c r="N5" s="565"/>
      <c r="O5" s="541" t="s">
        <v>3582</v>
      </c>
      <c r="P5" s="547">
        <v>4</v>
      </c>
      <c r="Q5" s="574" t="s">
        <v>5093</v>
      </c>
      <c r="R5" s="559">
        <v>1</v>
      </c>
      <c r="S5" s="539" t="s">
        <v>7350</v>
      </c>
      <c r="T5" s="559">
        <v>2</v>
      </c>
      <c r="U5" s="539" t="s">
        <v>5093</v>
      </c>
      <c r="V5" s="559">
        <v>1</v>
      </c>
      <c r="W5" s="575" t="s">
        <v>4698</v>
      </c>
      <c r="X5" s="578">
        <v>4</v>
      </c>
      <c r="Y5" s="575" t="s">
        <v>4698</v>
      </c>
      <c r="Z5" s="578">
        <v>4</v>
      </c>
      <c r="AA5" s="538"/>
      <c r="AB5" s="573"/>
      <c r="AD5" s="582" t="s">
        <v>4698</v>
      </c>
      <c r="AE5" s="547">
        <v>4</v>
      </c>
      <c r="AF5" s="536"/>
      <c r="AH5" s="562"/>
      <c r="AJ5" s="535" t="s">
        <v>7435</v>
      </c>
      <c r="AK5" s="543"/>
      <c r="AL5" t="s">
        <v>4769</v>
      </c>
      <c r="AM5">
        <v>4</v>
      </c>
      <c r="AN5" t="s">
        <v>7399</v>
      </c>
      <c r="AO5">
        <v>4</v>
      </c>
    </row>
    <row r="6" spans="1:43" ht="15.75" customHeight="1">
      <c r="A6" s="538" t="s">
        <v>7448</v>
      </c>
      <c r="B6" s="543"/>
      <c r="C6" s="541" t="s">
        <v>5341</v>
      </c>
      <c r="D6" s="547">
        <v>5</v>
      </c>
      <c r="H6" s="544"/>
      <c r="K6" s="565"/>
      <c r="L6" s="565"/>
      <c r="M6" s="565"/>
      <c r="N6" s="565"/>
      <c r="O6" s="541" t="s">
        <v>7376</v>
      </c>
      <c r="P6" s="547">
        <v>5</v>
      </c>
      <c r="T6" s="562"/>
      <c r="V6" s="566"/>
      <c r="W6" s="575" t="s">
        <v>7368</v>
      </c>
      <c r="X6" s="578">
        <v>5</v>
      </c>
      <c r="Y6" s="575" t="s">
        <v>7368</v>
      </c>
      <c r="Z6" s="578">
        <v>5</v>
      </c>
      <c r="AA6" s="552"/>
      <c r="AD6" s="582" t="s">
        <v>7368</v>
      </c>
      <c r="AE6" s="547">
        <v>5</v>
      </c>
      <c r="AF6" s="536"/>
      <c r="AJ6" s="537" t="s">
        <v>7350</v>
      </c>
      <c r="AK6" s="545">
        <v>2</v>
      </c>
      <c r="AN6" t="s">
        <v>7400</v>
      </c>
      <c r="AO6">
        <v>5</v>
      </c>
    </row>
    <row r="7" spans="1:43" ht="15.75" customHeight="1">
      <c r="A7" s="537" t="s">
        <v>2436</v>
      </c>
      <c r="B7" s="545">
        <v>2</v>
      </c>
      <c r="C7" s="541" t="s">
        <v>3554</v>
      </c>
      <c r="D7" s="547">
        <v>6</v>
      </c>
      <c r="K7" s="565"/>
      <c r="L7" s="570"/>
      <c r="M7" s="565"/>
      <c r="N7" s="565"/>
      <c r="O7" s="541" t="s">
        <v>7363</v>
      </c>
      <c r="P7" s="547">
        <v>6</v>
      </c>
      <c r="V7" s="558"/>
      <c r="W7" s="575" t="s">
        <v>7369</v>
      </c>
      <c r="X7" s="578">
        <v>6</v>
      </c>
      <c r="Y7" s="575" t="s">
        <v>7369</v>
      </c>
      <c r="Z7" s="578">
        <v>6</v>
      </c>
      <c r="AA7" s="552"/>
      <c r="AD7" s="582" t="s">
        <v>7369</v>
      </c>
      <c r="AE7" s="547">
        <v>6</v>
      </c>
      <c r="AF7" s="536"/>
      <c r="AN7" t="s">
        <v>7401</v>
      </c>
      <c r="AO7">
        <v>6</v>
      </c>
    </row>
    <row r="8" spans="1:43" ht="15.75" customHeight="1">
      <c r="A8" s="535" t="s">
        <v>7450</v>
      </c>
      <c r="B8" s="543"/>
      <c r="C8" s="542" t="s">
        <v>7469</v>
      </c>
      <c r="D8" s="554">
        <v>7</v>
      </c>
      <c r="H8" s="544"/>
      <c r="K8" s="565"/>
      <c r="L8" s="565"/>
      <c r="M8" s="565"/>
      <c r="N8" s="565"/>
      <c r="O8" s="541" t="s">
        <v>2136</v>
      </c>
      <c r="P8" s="547">
        <v>7</v>
      </c>
      <c r="V8" s="566"/>
      <c r="W8" s="575" t="s">
        <v>7254</v>
      </c>
      <c r="X8" s="578">
        <v>7</v>
      </c>
      <c r="Y8" s="575" t="s">
        <v>7254</v>
      </c>
      <c r="Z8" s="578">
        <v>7</v>
      </c>
      <c r="AA8" s="552"/>
      <c r="AD8" s="582" t="s">
        <v>7254</v>
      </c>
      <c r="AE8" s="547">
        <v>7</v>
      </c>
      <c r="AF8" s="536"/>
    </row>
    <row r="9" spans="1:43" ht="15.75" customHeight="1">
      <c r="A9" s="539" t="s">
        <v>7464</v>
      </c>
      <c r="B9" s="545">
        <v>3</v>
      </c>
      <c r="C9" s="549" t="s">
        <v>7470</v>
      </c>
      <c r="D9" s="555"/>
      <c r="K9" s="565"/>
      <c r="L9" s="570"/>
      <c r="M9" s="565"/>
      <c r="N9" s="565"/>
      <c r="O9" s="541" t="s">
        <v>4731</v>
      </c>
      <c r="P9" s="547">
        <v>8</v>
      </c>
      <c r="V9" s="558"/>
      <c r="W9" s="575" t="s">
        <v>2623</v>
      </c>
      <c r="X9" s="578">
        <v>8</v>
      </c>
      <c r="Y9" s="575" t="s">
        <v>2623</v>
      </c>
      <c r="Z9" s="578">
        <v>8</v>
      </c>
      <c r="AA9" s="552"/>
      <c r="AD9" s="582" t="s">
        <v>2623</v>
      </c>
      <c r="AE9" s="547">
        <v>8</v>
      </c>
      <c r="AF9" s="536"/>
    </row>
    <row r="10" spans="1:43" ht="15.75" customHeight="1">
      <c r="A10" s="535" t="s">
        <v>2507</v>
      </c>
      <c r="B10" s="543"/>
      <c r="C10" s="550" t="s">
        <v>4824</v>
      </c>
      <c r="D10" s="556">
        <v>3</v>
      </c>
      <c r="K10" s="565"/>
      <c r="L10" s="565"/>
      <c r="M10" s="565"/>
      <c r="N10" s="565"/>
      <c r="O10" s="542" t="s">
        <v>3150</v>
      </c>
      <c r="P10" s="547">
        <v>9</v>
      </c>
      <c r="W10" s="575" t="s">
        <v>2460</v>
      </c>
      <c r="X10" s="578">
        <v>9</v>
      </c>
      <c r="Y10" s="575" t="s">
        <v>2460</v>
      </c>
      <c r="Z10" s="578">
        <v>9</v>
      </c>
      <c r="AA10" s="552"/>
      <c r="AD10" s="582" t="s">
        <v>2460</v>
      </c>
      <c r="AE10" s="547">
        <v>9</v>
      </c>
      <c r="AF10" s="536"/>
    </row>
    <row r="11" spans="1:43" ht="15.75" customHeight="1">
      <c r="A11" s="536" t="s">
        <v>2436</v>
      </c>
      <c r="B11" s="544">
        <v>2</v>
      </c>
      <c r="C11" s="551" t="s">
        <v>7483</v>
      </c>
      <c r="D11" s="557">
        <v>5</v>
      </c>
      <c r="K11" s="565"/>
      <c r="L11" s="565"/>
      <c r="M11" s="565"/>
      <c r="N11" s="565"/>
      <c r="O11" s="538" t="s">
        <v>7449</v>
      </c>
      <c r="P11" s="571"/>
      <c r="W11" s="575" t="s">
        <v>7370</v>
      </c>
      <c r="X11" s="578">
        <v>10</v>
      </c>
      <c r="Y11" s="575" t="s">
        <v>7370</v>
      </c>
      <c r="Z11" s="578">
        <v>10</v>
      </c>
      <c r="AA11" s="552"/>
      <c r="AD11" s="582" t="s">
        <v>7370</v>
      </c>
      <c r="AE11" s="547">
        <v>10</v>
      </c>
      <c r="AF11" s="536"/>
    </row>
    <row r="12" spans="1:43" ht="15.75" customHeight="1">
      <c r="A12" s="537" t="s">
        <v>7464</v>
      </c>
      <c r="B12" s="545">
        <v>3</v>
      </c>
      <c r="C12" s="535" t="s">
        <v>7471</v>
      </c>
      <c r="D12" s="543"/>
      <c r="K12" s="565"/>
      <c r="L12" s="565"/>
      <c r="M12" s="565"/>
      <c r="N12" s="565"/>
      <c r="O12" s="539" t="s">
        <v>5093</v>
      </c>
      <c r="P12" s="559">
        <v>1</v>
      </c>
      <c r="W12" s="575" t="s">
        <v>7286</v>
      </c>
      <c r="X12" s="578">
        <v>11</v>
      </c>
      <c r="Y12" s="575" t="s">
        <v>7286</v>
      </c>
      <c r="Z12" s="578">
        <v>11</v>
      </c>
      <c r="AA12" s="552"/>
      <c r="AD12" s="582" t="s">
        <v>7286</v>
      </c>
      <c r="AE12" s="547">
        <v>11</v>
      </c>
    </row>
    <row r="13" spans="1:43" ht="15.75" customHeight="1">
      <c r="A13" s="540" t="s">
        <v>7452</v>
      </c>
      <c r="B13" s="546"/>
      <c r="C13" s="537" t="s">
        <v>4824</v>
      </c>
      <c r="D13" s="545">
        <v>3</v>
      </c>
      <c r="K13" s="565"/>
      <c r="L13" s="565"/>
      <c r="M13" s="565"/>
      <c r="N13" s="565"/>
      <c r="W13" s="576" t="s">
        <v>7371</v>
      </c>
      <c r="X13" s="578">
        <v>12</v>
      </c>
      <c r="Y13" s="576" t="s">
        <v>7371</v>
      </c>
      <c r="Z13" s="578">
        <v>12</v>
      </c>
      <c r="AA13" s="552"/>
      <c r="AD13" s="582" t="s">
        <v>7371</v>
      </c>
      <c r="AE13" s="547">
        <v>12</v>
      </c>
    </row>
    <row r="14" spans="1:43" ht="15.75" customHeight="1">
      <c r="A14" s="541" t="s">
        <v>7382</v>
      </c>
      <c r="B14" s="547">
        <v>1</v>
      </c>
      <c r="C14" s="535" t="s">
        <v>7472</v>
      </c>
      <c r="D14" s="543"/>
      <c r="K14" s="565"/>
      <c r="L14" s="565"/>
      <c r="M14" s="565"/>
      <c r="N14" s="565"/>
      <c r="W14" s="538" t="s">
        <v>7035</v>
      </c>
      <c r="X14" s="571"/>
      <c r="Y14" s="580" t="s">
        <v>777</v>
      </c>
      <c r="Z14" s="571"/>
      <c r="AA14" s="552"/>
      <c r="AC14" s="544"/>
      <c r="AD14" s="583" t="s">
        <v>999</v>
      </c>
      <c r="AE14" s="554">
        <v>13</v>
      </c>
    </row>
    <row r="15" spans="1:43" ht="15.75" customHeight="1">
      <c r="A15" s="541" t="s">
        <v>2436</v>
      </c>
      <c r="B15" s="547">
        <v>2</v>
      </c>
      <c r="C15" s="537" t="s">
        <v>1364</v>
      </c>
      <c r="D15" s="545">
        <v>5</v>
      </c>
      <c r="K15" s="566"/>
      <c r="M15" s="565"/>
      <c r="N15" s="565"/>
      <c r="W15" s="575" t="s">
        <v>7366</v>
      </c>
      <c r="X15" s="578">
        <v>1</v>
      </c>
      <c r="Y15" s="575" t="s">
        <v>7366</v>
      </c>
      <c r="Z15" s="578">
        <v>1</v>
      </c>
      <c r="AA15" s="552"/>
      <c r="AD15" s="577"/>
    </row>
    <row r="16" spans="1:43" ht="15.75" customHeight="1">
      <c r="A16" s="542" t="s">
        <v>7464</v>
      </c>
      <c r="B16" s="548">
        <v>3</v>
      </c>
      <c r="C16" s="535" t="s">
        <v>7454</v>
      </c>
      <c r="D16" s="543"/>
      <c r="K16" s="566"/>
      <c r="M16" s="570"/>
      <c r="N16" s="570"/>
      <c r="W16" s="575" t="s">
        <v>7367</v>
      </c>
      <c r="X16" s="578">
        <v>2</v>
      </c>
      <c r="Y16" s="575" t="s">
        <v>7367</v>
      </c>
      <c r="Z16" s="581">
        <v>2</v>
      </c>
      <c r="AA16" s="552"/>
      <c r="AD16" s="577"/>
    </row>
    <row r="17" spans="3:30" ht="15.75" customHeight="1">
      <c r="C17" s="552" t="s">
        <v>7482</v>
      </c>
      <c r="D17" s="558">
        <v>1</v>
      </c>
      <c r="K17" s="566"/>
      <c r="M17" s="570"/>
      <c r="N17" s="570"/>
      <c r="W17" s="575" t="s">
        <v>3377</v>
      </c>
      <c r="X17" s="578">
        <v>3</v>
      </c>
      <c r="Y17" s="575" t="s">
        <v>3377</v>
      </c>
      <c r="Z17" s="578">
        <v>3</v>
      </c>
      <c r="AA17" s="552"/>
      <c r="AD17" s="577"/>
    </row>
    <row r="18" spans="3:30" ht="15.75" customHeight="1">
      <c r="C18" s="552" t="s">
        <v>6722</v>
      </c>
      <c r="D18" s="558">
        <v>2</v>
      </c>
      <c r="K18" s="566"/>
      <c r="M18" s="570"/>
      <c r="N18" s="570"/>
      <c r="W18" s="575" t="s">
        <v>4698</v>
      </c>
      <c r="X18" s="578">
        <v>4</v>
      </c>
      <c r="Y18" s="575" t="s">
        <v>4698</v>
      </c>
      <c r="Z18" s="581">
        <v>4</v>
      </c>
      <c r="AA18" s="552"/>
      <c r="AD18" s="577"/>
    </row>
    <row r="19" spans="3:30" ht="15.75" customHeight="1">
      <c r="C19" s="537" t="s">
        <v>2832</v>
      </c>
      <c r="D19" s="545">
        <v>4</v>
      </c>
      <c r="K19" s="566"/>
      <c r="M19" s="570"/>
      <c r="N19" s="570"/>
      <c r="W19" s="575" t="s">
        <v>7368</v>
      </c>
      <c r="X19" s="578">
        <v>5</v>
      </c>
      <c r="Y19" s="575" t="s">
        <v>7368</v>
      </c>
      <c r="Z19" s="578">
        <v>5</v>
      </c>
      <c r="AA19" s="552"/>
      <c r="AD19" s="577"/>
    </row>
    <row r="20" spans="3:30" ht="15.75" customHeight="1">
      <c r="C20" s="535" t="s">
        <v>7455</v>
      </c>
      <c r="D20" s="543"/>
      <c r="M20" s="570"/>
      <c r="N20" s="570"/>
      <c r="W20" s="575" t="s">
        <v>7369</v>
      </c>
      <c r="X20" s="578">
        <v>6</v>
      </c>
      <c r="Y20" s="575" t="s">
        <v>7369</v>
      </c>
      <c r="Z20" s="581">
        <v>6</v>
      </c>
      <c r="AD20" s="577"/>
    </row>
    <row r="21" spans="3:30" ht="15.75" customHeight="1">
      <c r="C21" s="537" t="s">
        <v>4824</v>
      </c>
      <c r="D21" s="545">
        <v>3</v>
      </c>
      <c r="M21" s="570"/>
      <c r="N21" s="570"/>
      <c r="W21" s="575" t="s">
        <v>7254</v>
      </c>
      <c r="X21" s="578">
        <v>7</v>
      </c>
      <c r="Y21" s="575" t="s">
        <v>7254</v>
      </c>
      <c r="Z21" s="578">
        <v>7</v>
      </c>
      <c r="AD21" s="577"/>
    </row>
    <row r="22" spans="3:30" ht="15.75" customHeight="1">
      <c r="C22" s="535" t="s">
        <v>5547</v>
      </c>
      <c r="D22" s="543"/>
      <c r="M22" s="570"/>
      <c r="N22" s="570"/>
      <c r="W22" s="575" t="s">
        <v>2623</v>
      </c>
      <c r="X22" s="578">
        <v>8</v>
      </c>
      <c r="Y22" s="575" t="s">
        <v>2623</v>
      </c>
      <c r="Z22" s="581">
        <v>8</v>
      </c>
      <c r="AD22" s="577"/>
    </row>
    <row r="23" spans="3:30" ht="15.75" customHeight="1">
      <c r="C23" s="536" t="s">
        <v>5341</v>
      </c>
      <c r="D23" s="544">
        <v>5</v>
      </c>
      <c r="M23" s="570"/>
      <c r="N23" s="570"/>
      <c r="W23" s="575" t="s">
        <v>2460</v>
      </c>
      <c r="X23" s="578">
        <v>9</v>
      </c>
      <c r="Y23" s="575" t="s">
        <v>2460</v>
      </c>
      <c r="Z23" s="578">
        <v>9</v>
      </c>
      <c r="AD23" s="577"/>
    </row>
    <row r="24" spans="3:30" ht="15.75" customHeight="1">
      <c r="C24" s="536" t="s">
        <v>3554</v>
      </c>
      <c r="D24" s="544">
        <v>6</v>
      </c>
      <c r="M24" s="570"/>
      <c r="N24" s="570"/>
      <c r="W24" s="575" t="s">
        <v>7370</v>
      </c>
      <c r="X24" s="578">
        <v>10</v>
      </c>
      <c r="Y24" s="575" t="s">
        <v>7370</v>
      </c>
      <c r="Z24" s="581">
        <v>10</v>
      </c>
      <c r="AD24" s="577"/>
    </row>
    <row r="25" spans="3:30" ht="15.75" customHeight="1">
      <c r="C25" s="536" t="s">
        <v>7469</v>
      </c>
      <c r="D25" s="544">
        <v>7</v>
      </c>
      <c r="M25" s="570"/>
      <c r="N25" s="570"/>
      <c r="W25" s="575" t="s">
        <v>7286</v>
      </c>
      <c r="X25" s="578">
        <v>11</v>
      </c>
      <c r="Y25" s="575" t="s">
        <v>7286</v>
      </c>
      <c r="Z25" s="578">
        <v>11</v>
      </c>
      <c r="AD25" s="577"/>
    </row>
    <row r="26" spans="3:30" ht="15.75" customHeight="1">
      <c r="C26" s="535" t="s">
        <v>5396</v>
      </c>
      <c r="D26" s="543"/>
      <c r="M26" s="570"/>
      <c r="N26" s="570"/>
      <c r="W26" s="575" t="s">
        <v>7371</v>
      </c>
      <c r="X26" s="578">
        <v>12</v>
      </c>
      <c r="Y26" s="575" t="s">
        <v>7371</v>
      </c>
      <c r="Z26" s="581">
        <v>12</v>
      </c>
      <c r="AD26" s="577"/>
    </row>
    <row r="27" spans="3:30" ht="15.75" customHeight="1">
      <c r="C27" s="537" t="s">
        <v>7482</v>
      </c>
      <c r="D27" s="545">
        <v>1</v>
      </c>
      <c r="M27" s="570"/>
      <c r="N27" s="570"/>
      <c r="W27" s="576" t="s">
        <v>999</v>
      </c>
      <c r="X27" s="579">
        <v>13</v>
      </c>
      <c r="Y27" s="576" t="s">
        <v>999</v>
      </c>
      <c r="Z27" s="579">
        <v>13</v>
      </c>
      <c r="AD27" s="577"/>
    </row>
    <row r="28" spans="3:30" ht="15.75" customHeight="1">
      <c r="C28" s="538" t="s">
        <v>3079</v>
      </c>
      <c r="D28" s="543"/>
      <c r="M28" s="570"/>
      <c r="N28" s="570"/>
      <c r="W28" s="577"/>
      <c r="X28" s="577"/>
      <c r="Y28" s="577"/>
      <c r="Z28" s="566"/>
      <c r="AD28" s="577"/>
    </row>
    <row r="29" spans="3:30" ht="15.75" customHeight="1">
      <c r="C29" s="536" t="s">
        <v>5761</v>
      </c>
      <c r="D29" s="544">
        <v>4</v>
      </c>
      <c r="M29" s="570"/>
      <c r="N29" s="570"/>
      <c r="W29" s="577"/>
      <c r="X29" s="577"/>
      <c r="Y29" s="577"/>
      <c r="Z29" s="566"/>
      <c r="AD29" s="577"/>
    </row>
    <row r="30" spans="3:30" ht="15.75" customHeight="1">
      <c r="C30" s="536" t="s">
        <v>5341</v>
      </c>
      <c r="D30" s="544">
        <v>5</v>
      </c>
      <c r="M30" s="570"/>
      <c r="N30" s="570"/>
      <c r="W30" s="565"/>
      <c r="X30" s="577"/>
      <c r="Y30" s="577"/>
      <c r="AD30" s="577"/>
    </row>
    <row r="31" spans="3:30" ht="15.75" customHeight="1">
      <c r="C31" s="536" t="s">
        <v>3554</v>
      </c>
      <c r="D31" s="544">
        <v>6</v>
      </c>
      <c r="M31" s="570"/>
      <c r="N31" s="570"/>
      <c r="W31" s="577"/>
      <c r="X31" s="577"/>
      <c r="Y31" s="577"/>
    </row>
    <row r="32" spans="3:30" ht="15.75" customHeight="1">
      <c r="C32" s="536" t="s">
        <v>7469</v>
      </c>
      <c r="D32" s="544">
        <v>7</v>
      </c>
      <c r="M32" s="570"/>
      <c r="N32" s="570"/>
      <c r="W32" s="577"/>
      <c r="X32" s="577"/>
      <c r="Y32" s="577"/>
    </row>
    <row r="33" spans="3:25" ht="15.75" customHeight="1">
      <c r="C33" s="538" t="s">
        <v>6034</v>
      </c>
      <c r="D33" s="543"/>
      <c r="M33" s="570"/>
      <c r="N33" s="570"/>
      <c r="W33" s="577"/>
      <c r="X33" s="577"/>
      <c r="Y33" s="577"/>
    </row>
    <row r="34" spans="3:25" ht="15.75" customHeight="1">
      <c r="C34" s="539" t="s">
        <v>7481</v>
      </c>
      <c r="D34" s="559">
        <v>8</v>
      </c>
      <c r="W34" s="577"/>
      <c r="X34" s="577"/>
      <c r="Y34" s="577"/>
    </row>
    <row r="35" spans="3:25" ht="15.75" customHeight="1">
      <c r="C35" s="538" t="s">
        <v>7484</v>
      </c>
      <c r="D35" s="543"/>
      <c r="W35" s="577"/>
      <c r="X35" s="577"/>
      <c r="Y35" s="577"/>
    </row>
    <row r="36" spans="3:25" ht="15.75" customHeight="1">
      <c r="C36" s="536" t="s">
        <v>7486</v>
      </c>
      <c r="D36" s="558">
        <v>2</v>
      </c>
      <c r="W36" s="577"/>
      <c r="X36" s="577"/>
      <c r="Y36" s="577"/>
    </row>
    <row r="37" spans="3:25" ht="15.75" customHeight="1">
      <c r="C37" s="536" t="s">
        <v>5553</v>
      </c>
      <c r="D37" s="558">
        <v>3</v>
      </c>
      <c r="W37" s="577"/>
      <c r="X37" s="577"/>
      <c r="Y37" s="577"/>
    </row>
    <row r="38" spans="3:25" ht="15.75" customHeight="1">
      <c r="C38" s="537" t="s">
        <v>7487</v>
      </c>
      <c r="D38" s="559">
        <v>5</v>
      </c>
      <c r="W38" s="577"/>
      <c r="X38" s="577"/>
      <c r="Y38" s="577"/>
    </row>
    <row r="39" spans="3:25" ht="15.75" customHeight="1">
      <c r="W39" s="577"/>
      <c r="X39" s="577"/>
      <c r="Y39" s="577"/>
    </row>
    <row r="40" spans="3:25" ht="15.75" customHeight="1">
      <c r="C40" s="553" t="s">
        <v>4548</v>
      </c>
      <c r="D40" s="560">
        <v>1</v>
      </c>
      <c r="W40" s="577"/>
      <c r="X40" s="577"/>
      <c r="Y40" s="577"/>
    </row>
    <row r="41" spans="3:25" ht="15.75" customHeight="1">
      <c r="C41" s="553" t="s">
        <v>3085</v>
      </c>
      <c r="D41" s="560">
        <v>2</v>
      </c>
      <c r="W41" s="577"/>
      <c r="X41" s="577"/>
    </row>
    <row r="42" spans="3:25" ht="15.75" customHeight="1">
      <c r="C42" s="553" t="s">
        <v>6992</v>
      </c>
      <c r="D42" s="560">
        <v>3</v>
      </c>
      <c r="W42" s="577"/>
      <c r="X42" s="577"/>
    </row>
    <row r="43" spans="3:25" ht="15.75" customHeight="1">
      <c r="C43" s="553" t="s">
        <v>4648</v>
      </c>
      <c r="D43" s="560">
        <v>4</v>
      </c>
      <c r="W43" s="577"/>
      <c r="X43" s="577"/>
    </row>
    <row r="44" spans="3:25" ht="15.75" customHeight="1">
      <c r="C44" s="553" t="s">
        <v>7487</v>
      </c>
      <c r="D44" s="560">
        <v>5</v>
      </c>
      <c r="W44" s="577"/>
      <c r="X44" s="577"/>
    </row>
    <row r="45" spans="3:25" ht="16.2">
      <c r="C45" s="553" t="s">
        <v>7273</v>
      </c>
      <c r="D45" s="560">
        <v>6</v>
      </c>
      <c r="W45" s="577"/>
      <c r="X45" s="577"/>
    </row>
    <row r="46" spans="3:25" ht="16.2">
      <c r="C46" s="553" t="s">
        <v>245</v>
      </c>
      <c r="D46" s="560">
        <v>7</v>
      </c>
      <c r="W46" s="577"/>
      <c r="X46" s="577"/>
    </row>
    <row r="47" spans="3:25" ht="16.2">
      <c r="C47" s="553" t="s">
        <v>7481</v>
      </c>
      <c r="D47" s="553">
        <v>8</v>
      </c>
      <c r="W47" s="577"/>
      <c r="X47" s="577"/>
    </row>
    <row r="48" spans="3:25" ht="16.2">
      <c r="W48" s="577"/>
      <c r="X48" s="577"/>
    </row>
    <row r="49" spans="23:24" ht="16.2">
      <c r="W49" s="577"/>
      <c r="X49" s="577"/>
    </row>
    <row r="50" spans="23:24" ht="16.2">
      <c r="W50" s="577"/>
      <c r="X50" s="577"/>
    </row>
    <row r="51" spans="23:24" ht="16.2">
      <c r="W51" s="577"/>
      <c r="X51" s="577"/>
    </row>
    <row r="52" spans="23:24" ht="16.2">
      <c r="W52" s="577"/>
      <c r="X52" s="577"/>
    </row>
    <row r="53" spans="23:24" ht="16.2">
      <c r="W53" s="577"/>
      <c r="X53" s="577"/>
    </row>
    <row r="54" spans="23:24" ht="16.2">
      <c r="W54" s="577"/>
      <c r="X54" s="577"/>
    </row>
    <row r="55" spans="23:24" ht="16.2">
      <c r="W55" s="577"/>
      <c r="X55" s="577"/>
    </row>
    <row r="56" spans="23:24" ht="16.2">
      <c r="W56" s="577"/>
      <c r="X56" s="577"/>
    </row>
    <row r="57" spans="23:24" ht="16.2">
      <c r="W57" s="577"/>
      <c r="X57" s="577"/>
    </row>
    <row r="58" spans="23:24" ht="16.2">
      <c r="W58" s="577"/>
      <c r="X58" s="577"/>
    </row>
  </sheetData>
  <phoneticPr fontId="19"/>
  <pageMargins left="0.74791666666666656" right="0.74791666666666656" top="0.98402777777777761" bottom="0.98402777777777761" header="0.51180555555555551" footer="0.51180555555555551"/>
  <pageSetup paperSize="9" scale="92" fitToWidth="1" fitToHeight="1" orientation="portrait" usePrinterDefaults="1" horizontalDpi="300" verticalDpi="300" r:id="rId1"/>
  <headerFooter alignWithMargins="0"/>
  <colBreaks count="2" manualBreakCount="2">
    <brk id="37" max="47" man="1"/>
    <brk id="41"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B68:BB481"/>
  <sheetViews>
    <sheetView topLeftCell="A71" workbookViewId="0">
      <selection activeCell="E91" sqref="E91"/>
    </sheetView>
  </sheetViews>
  <sheetFormatPr defaultRowHeight="13.2"/>
  <cols>
    <col min="27" max="31" width="9" customWidth="1"/>
    <col min="40" max="40" width="9" customWidth="1"/>
  </cols>
  <sheetData>
    <row r="68" spans="2:54" ht="13.8">
      <c r="T68" s="626"/>
    </row>
    <row r="69" spans="2:54" ht="18" customHeight="1">
      <c r="C69" s="585" t="s">
        <v>72</v>
      </c>
      <c r="D69" s="590" t="s">
        <v>7365</v>
      </c>
      <c r="E69" s="595" t="s">
        <v>2375</v>
      </c>
      <c r="F69" s="598" t="s">
        <v>2668</v>
      </c>
      <c r="G69" s="601" t="s">
        <v>3623</v>
      </c>
      <c r="H69" s="604" t="s">
        <v>2786</v>
      </c>
      <c r="I69" s="607" t="s">
        <v>7379</v>
      </c>
      <c r="J69" s="607" t="s">
        <v>5468</v>
      </c>
      <c r="K69" s="607" t="s">
        <v>7357</v>
      </c>
      <c r="L69" s="610" t="s">
        <v>3915</v>
      </c>
      <c r="M69" s="611"/>
      <c r="N69" s="610" t="s">
        <v>25</v>
      </c>
      <c r="O69" s="615"/>
      <c r="P69" s="615"/>
      <c r="Q69" s="615"/>
      <c r="R69" s="615"/>
      <c r="S69" s="615"/>
      <c r="T69" s="615"/>
      <c r="U69" s="628" t="s">
        <v>6444</v>
      </c>
      <c r="V69" s="615"/>
      <c r="W69" s="633"/>
      <c r="X69" s="615"/>
      <c r="Y69" s="615"/>
      <c r="Z69" s="615"/>
      <c r="AA69" s="615"/>
      <c r="AB69" s="615"/>
      <c r="AC69" s="615"/>
      <c r="AD69" s="615"/>
      <c r="AE69" s="638"/>
      <c r="AF69" s="641" t="s">
        <v>7345</v>
      </c>
      <c r="AG69" s="607" t="s">
        <v>2359</v>
      </c>
      <c r="AH69" s="607" t="s">
        <v>5014</v>
      </c>
      <c r="AI69" s="607" t="s">
        <v>7341</v>
      </c>
      <c r="AJ69" s="604" t="s">
        <v>47</v>
      </c>
      <c r="AK69" s="604" t="s">
        <v>90</v>
      </c>
      <c r="AL69" s="607" t="s">
        <v>7344</v>
      </c>
      <c r="AM69" s="607" t="s">
        <v>6639</v>
      </c>
      <c r="AN69" s="607" t="s">
        <v>7404</v>
      </c>
      <c r="AO69" s="607" t="s">
        <v>7405</v>
      </c>
      <c r="AP69" s="607" t="s">
        <v>7260</v>
      </c>
      <c r="AQ69" s="644" t="s">
        <v>7381</v>
      </c>
      <c r="AR69" s="647"/>
      <c r="AS69" s="647"/>
      <c r="AT69" s="647"/>
      <c r="AU69" s="647"/>
      <c r="AV69" s="647"/>
      <c r="AW69" s="647"/>
      <c r="AX69" s="647"/>
      <c r="AY69" s="647"/>
      <c r="AZ69" s="647"/>
      <c r="BA69" s="647"/>
      <c r="BB69" s="647"/>
    </row>
    <row r="70" spans="2:54" ht="18" customHeight="1">
      <c r="C70" s="586"/>
      <c r="D70" s="591"/>
      <c r="E70" s="596"/>
      <c r="F70" s="599"/>
      <c r="G70" s="602"/>
      <c r="H70" s="605"/>
      <c r="I70" s="608"/>
      <c r="J70" s="608"/>
      <c r="K70" s="608"/>
      <c r="L70" s="608"/>
      <c r="M70" s="612" t="s">
        <v>7360</v>
      </c>
      <c r="N70" s="613" t="s">
        <v>401</v>
      </c>
      <c r="O70" s="616" t="s">
        <v>52</v>
      </c>
      <c r="P70" s="617"/>
      <c r="Q70" s="618"/>
      <c r="R70" s="618"/>
      <c r="S70" s="623"/>
      <c r="T70" s="627"/>
      <c r="U70" s="629"/>
      <c r="V70" s="631"/>
      <c r="W70" s="634"/>
      <c r="X70" s="636"/>
      <c r="Y70" s="613"/>
      <c r="Z70" s="613"/>
      <c r="AA70" s="613"/>
      <c r="AB70" s="613"/>
      <c r="AC70" s="613"/>
      <c r="AD70" s="613"/>
      <c r="AE70" s="639" t="s">
        <v>117</v>
      </c>
      <c r="AF70" s="642"/>
      <c r="AG70" s="608"/>
      <c r="AH70" s="608"/>
      <c r="AI70" s="608"/>
      <c r="AJ70" s="605"/>
      <c r="AK70" s="605"/>
      <c r="AL70" s="608"/>
      <c r="AM70" s="608"/>
      <c r="AN70" s="608"/>
      <c r="AO70" s="608"/>
      <c r="AP70" s="608"/>
      <c r="AQ70" s="645"/>
      <c r="AR70" s="647"/>
      <c r="AS70" s="647"/>
      <c r="AT70" s="647"/>
      <c r="AU70" s="647"/>
      <c r="AV70" s="647"/>
      <c r="AW70" s="647"/>
      <c r="AX70" s="647"/>
      <c r="AY70" s="647"/>
      <c r="AZ70" s="647"/>
      <c r="BA70" s="647"/>
      <c r="BB70" s="647"/>
    </row>
    <row r="71" spans="2:54" ht="16.8">
      <c r="C71" s="586"/>
      <c r="D71" s="591"/>
      <c r="E71" s="596"/>
      <c r="F71" s="599"/>
      <c r="G71" s="602"/>
      <c r="H71" s="605"/>
      <c r="I71" s="608"/>
      <c r="J71" s="608"/>
      <c r="K71" s="608"/>
      <c r="L71" s="608"/>
      <c r="M71" s="608"/>
      <c r="N71" s="613"/>
      <c r="O71" s="608"/>
      <c r="P71" s="608" t="s">
        <v>4795</v>
      </c>
      <c r="Q71" s="619" t="s">
        <v>7375</v>
      </c>
      <c r="R71" s="621"/>
      <c r="S71" s="624" t="s">
        <v>7429</v>
      </c>
      <c r="T71" s="627"/>
      <c r="U71" s="629"/>
      <c r="V71" s="631"/>
      <c r="W71" s="634"/>
      <c r="X71" s="631"/>
      <c r="Y71" s="613"/>
      <c r="Z71" s="613"/>
      <c r="AA71" s="613"/>
      <c r="AB71" s="613"/>
      <c r="AC71" s="613"/>
      <c r="AD71" s="613"/>
      <c r="AE71" s="640"/>
      <c r="AF71" s="642"/>
      <c r="AG71" s="608"/>
      <c r="AH71" s="608"/>
      <c r="AI71" s="608"/>
      <c r="AJ71" s="605"/>
      <c r="AK71" s="605"/>
      <c r="AL71" s="608"/>
      <c r="AM71" s="608"/>
      <c r="AN71" s="608"/>
      <c r="AO71" s="608"/>
      <c r="AP71" s="608"/>
      <c r="AQ71" s="645"/>
      <c r="AR71" s="647"/>
      <c r="AS71" s="647"/>
      <c r="AT71" s="647"/>
      <c r="AU71" s="647"/>
      <c r="AV71" s="647"/>
      <c r="AW71" s="647"/>
      <c r="AX71" s="647"/>
      <c r="AY71" s="647"/>
      <c r="AZ71" s="647"/>
      <c r="BA71" s="647"/>
      <c r="BB71" s="647"/>
    </row>
    <row r="72" spans="2:54" ht="114">
      <c r="C72" s="587"/>
      <c r="D72" s="592"/>
      <c r="E72" s="597"/>
      <c r="F72" s="600"/>
      <c r="G72" s="603"/>
      <c r="H72" s="606"/>
      <c r="I72" s="609"/>
      <c r="J72" s="609"/>
      <c r="K72" s="609"/>
      <c r="L72" s="609"/>
      <c r="M72" s="609"/>
      <c r="N72" s="614"/>
      <c r="O72" s="614" t="s">
        <v>2450</v>
      </c>
      <c r="P72" s="614" t="s">
        <v>894</v>
      </c>
      <c r="Q72" s="620" t="s">
        <v>7456</v>
      </c>
      <c r="R72" s="622" t="s">
        <v>6985</v>
      </c>
      <c r="S72" s="625" t="s">
        <v>1062</v>
      </c>
      <c r="T72" s="614" t="s">
        <v>4507</v>
      </c>
      <c r="U72" s="630"/>
      <c r="V72" s="632"/>
      <c r="W72" s="635"/>
      <c r="X72" s="632" t="s">
        <v>6444</v>
      </c>
      <c r="Y72" s="614" t="s">
        <v>6444</v>
      </c>
      <c r="Z72" s="614" t="s">
        <v>6444</v>
      </c>
      <c r="AA72" s="614" t="s">
        <v>6444</v>
      </c>
      <c r="AB72" s="614" t="s">
        <v>2085</v>
      </c>
      <c r="AC72" s="614" t="s">
        <v>7445</v>
      </c>
      <c r="AD72" s="637" t="s">
        <v>6851</v>
      </c>
      <c r="AE72" s="614" t="s">
        <v>455</v>
      </c>
      <c r="AF72" s="643"/>
      <c r="AG72" s="609"/>
      <c r="AH72" s="609"/>
      <c r="AI72" s="609"/>
      <c r="AJ72" s="606"/>
      <c r="AK72" s="606"/>
      <c r="AL72" s="609"/>
      <c r="AM72" s="609"/>
      <c r="AN72" s="609"/>
      <c r="AO72" s="609"/>
      <c r="AP72" s="609"/>
      <c r="AQ72" s="646"/>
      <c r="AR72" s="647"/>
      <c r="AS72" s="648" t="s">
        <v>2109</v>
      </c>
      <c r="AT72" s="648" t="s">
        <v>5171</v>
      </c>
      <c r="AU72" s="647"/>
      <c r="AV72" s="647"/>
      <c r="AW72" s="647"/>
      <c r="AX72" s="647"/>
      <c r="AY72" s="647"/>
      <c r="AZ72" s="647"/>
      <c r="BA72" s="647"/>
      <c r="BB72" s="651" t="s">
        <v>1690</v>
      </c>
    </row>
    <row r="73" spans="2:54">
      <c r="B73" t="s">
        <v>7380</v>
      </c>
      <c r="C73" s="588">
        <v>1</v>
      </c>
      <c r="D73" s="593">
        <f>IFERROR(VLOOKUP(実施計画様式!D73,―!A$14:B$16,2,FALSE),0)</f>
        <v>1</v>
      </c>
      <c r="E73" s="588">
        <f>IFERROR(VLOOKUP(実施計画様式!E73,―!$C$40:$D$47,2,FALSE),0)</f>
        <v>4</v>
      </c>
      <c r="F73" s="588">
        <f>IFERROR(VLOOKUP(実施計画様式!F73,―!$E$2:$F$2,2,FALSE),0)</f>
        <v>2</v>
      </c>
      <c r="G73" s="588">
        <f>IFERROR(VLOOKUP(実施計画様式!G73,―!$G$2:$H$2,2,FALSE),0)</f>
        <v>2</v>
      </c>
      <c r="H73" s="588">
        <f>IFERROR(VLOOKUP(実施計画様式!H73,―!$I$2:$J$2,2,FALSE),0)</f>
        <v>2</v>
      </c>
      <c r="I73" s="588"/>
      <c r="J73" s="588">
        <f>IFERROR(VLOOKUP(実施計画様式!J73,―!$K$2:$L$2,2,FALSE),0)</f>
        <v>1</v>
      </c>
      <c r="K73" s="588">
        <f>IFERROR(VLOOKUP(実施計画様式!K73,―!$M$2:$N$2,2,FALSE),0)</f>
        <v>2</v>
      </c>
      <c r="L73" s="588">
        <v>99</v>
      </c>
      <c r="M73" s="588"/>
      <c r="N73" s="588"/>
      <c r="O73" s="588"/>
      <c r="P73" s="588"/>
      <c r="Q73" s="588"/>
      <c r="R73" s="588"/>
      <c r="S73" s="588"/>
      <c r="T73" s="588"/>
      <c r="U73" s="588"/>
      <c r="V73" s="588"/>
      <c r="W73" s="588"/>
      <c r="X73" s="588"/>
      <c r="Y73" s="588"/>
      <c r="Z73" s="588"/>
      <c r="AA73" s="588"/>
      <c r="AB73" s="588"/>
      <c r="AC73" s="588"/>
      <c r="AD73" s="588"/>
      <c r="AE73" s="588"/>
      <c r="AF73" s="588"/>
      <c r="AG73" s="588">
        <f>IFERROR(VLOOKUP(実施計画様式!AG73,―!$Q$2:$R$3,2,FALSE),0)</f>
        <v>1</v>
      </c>
      <c r="AH73" s="588">
        <f>IFERROR(VLOOKUP(実施計画様式!AH73,―!$S$2:$T$3,2,FALSE),0)</f>
        <v>2</v>
      </c>
      <c r="AI73" s="588">
        <f>IFERROR(VLOOKUP(実施計画様式!AI73,―!$U$2:$V$3,2,FALSE),0)</f>
        <v>1</v>
      </c>
      <c r="AJ73" s="588">
        <f>IFERROR(VLOOKUP(実施計画様式!AJ73,―!$AD$2:$AE$14,2,FALSE),0)</f>
        <v>10</v>
      </c>
      <c r="AK73" s="588">
        <f>IFERROR(VLOOKUP(実施計画様式!AK73,―!$AD$2:$AE$14,2,FALSE),0)</f>
        <v>12</v>
      </c>
      <c r="AL73" s="588"/>
      <c r="AM73" s="588"/>
      <c r="AN73" s="588"/>
      <c r="AO73" s="588"/>
      <c r="AP73" s="588"/>
      <c r="AQ73" s="588">
        <f>IFERROR(VLOOKUP(実施計画様式!AQ73,―!$AG$2:$AH$4,2,FALSE),0)</f>
        <v>2</v>
      </c>
      <c r="AT73">
        <v>99</v>
      </c>
      <c r="BB73" t="str">
        <f>IF(実施計画様式!F73="","",IF(PRODUCT(D73:AQ73)=0,"error",""))</f>
        <v/>
      </c>
    </row>
    <row r="74" spans="2:54">
      <c r="B74" t="s">
        <v>7446</v>
      </c>
      <c r="C74" s="588">
        <v>2</v>
      </c>
      <c r="D74" s="594">
        <f>IFERROR(VLOOKUP(実施計画様式!D74,―!A$14:B$16,2,FALSE),0)</f>
        <v>3</v>
      </c>
      <c r="E74" s="588">
        <f>IFERROR(VLOOKUP(実施計画様式!E74,―!$C$40:$D$47,2,FALSE),0)</f>
        <v>5</v>
      </c>
      <c r="F74" s="588">
        <f>IFERROR(VLOOKUP(実施計画様式!F74,―!$E$2:$F$2,2,FALSE),0)</f>
        <v>2</v>
      </c>
      <c r="G74" s="588">
        <f>IFERROR(VLOOKUP(実施計画様式!G74,―!$G$2:$H$2,2,FALSE),0)</f>
        <v>2</v>
      </c>
      <c r="H74" s="588">
        <f>IFERROR(VLOOKUP(実施計画様式!H74,―!$I$2:$J$2,2,FALSE),0)</f>
        <v>2</v>
      </c>
      <c r="I74" s="588"/>
      <c r="J74" s="588">
        <f>IFERROR(VLOOKUP(実施計画様式!J74,―!$K$2:$L$2,2,FALSE),0)</f>
        <v>1</v>
      </c>
      <c r="K74" s="588">
        <f>IFERROR(VLOOKUP(実施計画様式!K74,―!$M$2:$N$2,2,FALSE),0)</f>
        <v>2</v>
      </c>
      <c r="L74" s="588">
        <v>99</v>
      </c>
      <c r="M74" s="588"/>
      <c r="N74" s="588"/>
      <c r="O74" s="588"/>
      <c r="P74" s="588"/>
      <c r="Q74" s="588"/>
      <c r="R74" s="588"/>
      <c r="S74" s="588"/>
      <c r="T74" s="588"/>
      <c r="U74" s="588"/>
      <c r="V74" s="588"/>
      <c r="W74" s="588"/>
      <c r="X74" s="588"/>
      <c r="Y74" s="588"/>
      <c r="Z74" s="588"/>
      <c r="AA74" s="588"/>
      <c r="AB74" s="588"/>
      <c r="AC74" s="588"/>
      <c r="AD74" s="588"/>
      <c r="AE74" s="588"/>
      <c r="AF74" s="588"/>
      <c r="AG74" s="588">
        <f>IFERROR(VLOOKUP(実施計画様式!AG74,―!$Q$2:$R$3,2,FALSE),0)</f>
        <v>1</v>
      </c>
      <c r="AH74" s="588">
        <f>IFERROR(VLOOKUP(実施計画様式!AH74,―!$S$2:$T$3,2,FALSE),0)</f>
        <v>2</v>
      </c>
      <c r="AI74" s="588">
        <f>IFERROR(VLOOKUP(実施計画様式!AI74,―!$U$2:$V$3,2,FALSE),0)</f>
        <v>1</v>
      </c>
      <c r="AJ74" s="588">
        <f>IFERROR(VLOOKUP(実施計画様式!AJ74,―!$AD$2:$AE$14,2,FALSE),0)</f>
        <v>12</v>
      </c>
      <c r="AK74" s="588">
        <f>IFERROR(VLOOKUP(実施計画様式!AK74,―!$AD$2:$AE$14,2,FALSE),0)</f>
        <v>13</v>
      </c>
      <c r="AL74" s="588"/>
      <c r="AM74" s="588"/>
      <c r="AN74" s="588"/>
      <c r="AO74" s="588"/>
      <c r="AP74" s="588"/>
      <c r="AQ74" s="588">
        <f>IFERROR(VLOOKUP(実施計画様式!AQ74,―!$AG$2:$AH$4,2,FALSE),0)</f>
        <v>2</v>
      </c>
      <c r="AT74">
        <v>99</v>
      </c>
      <c r="BB74" t="str">
        <f>IF(実施計画様式!F74="","",IF(PRODUCT(D74:AQ74)=0,"error",""))</f>
        <v/>
      </c>
    </row>
    <row r="75" spans="2:54">
      <c r="B75" t="s">
        <v>5343</v>
      </c>
      <c r="C75" s="588">
        <v>3</v>
      </c>
      <c r="D75" s="594">
        <f>IFERROR(VLOOKUP(実施計画様式!D75,―!A$14:B$16,2,FALSE),0)</f>
        <v>3</v>
      </c>
      <c r="E75" s="588">
        <f>IFERROR(VLOOKUP(実施計画様式!E75,―!$C$40:$D$47,2,FALSE),0)</f>
        <v>5</v>
      </c>
      <c r="F75" s="588">
        <f>IFERROR(VLOOKUP(実施計画様式!F75,―!$E$2:$F$2,2,FALSE),0)</f>
        <v>2</v>
      </c>
      <c r="G75" s="588">
        <f>IFERROR(VLOOKUP(実施計画様式!G75,―!$G$2:$H$2,2,FALSE),0)</f>
        <v>2</v>
      </c>
      <c r="H75" s="588">
        <f>IFERROR(VLOOKUP(実施計画様式!H75,―!$I$2:$J$2,2,FALSE),0)</f>
        <v>2</v>
      </c>
      <c r="I75" s="588"/>
      <c r="J75" s="588">
        <f>IFERROR(VLOOKUP(実施計画様式!J75,―!$K$2:$L$2,2,FALSE),0)</f>
        <v>1</v>
      </c>
      <c r="K75" s="588">
        <f>IFERROR(VLOOKUP(実施計画様式!K75,―!$M$2:$N$2,2,FALSE),0)</f>
        <v>2</v>
      </c>
      <c r="L75" s="588">
        <v>99</v>
      </c>
      <c r="M75" s="588"/>
      <c r="N75" s="588"/>
      <c r="O75" s="588"/>
      <c r="P75" s="588"/>
      <c r="Q75" s="588"/>
      <c r="R75" s="588"/>
      <c r="S75" s="588"/>
      <c r="T75" s="588"/>
      <c r="U75" s="588"/>
      <c r="V75" s="588"/>
      <c r="W75" s="588"/>
      <c r="X75" s="588"/>
      <c r="Y75" s="588"/>
      <c r="Z75" s="588"/>
      <c r="AA75" s="588"/>
      <c r="AB75" s="588"/>
      <c r="AC75" s="588"/>
      <c r="AD75" s="588"/>
      <c r="AE75" s="588"/>
      <c r="AF75" s="588"/>
      <c r="AG75" s="588">
        <f>IFERROR(VLOOKUP(実施計画様式!AG75,―!$Q$2:$R$3,2,FALSE),0)</f>
        <v>1</v>
      </c>
      <c r="AH75" s="588">
        <f>IFERROR(VLOOKUP(実施計画様式!AH75,―!$S$2:$T$3,2,FALSE),0)</f>
        <v>2</v>
      </c>
      <c r="AI75" s="588">
        <f>IFERROR(VLOOKUP(実施計画様式!AI75,―!$U$2:$V$3,2,FALSE),0)</f>
        <v>1</v>
      </c>
      <c r="AJ75" s="588">
        <f>IFERROR(VLOOKUP(実施計画様式!AJ75,―!$AD$2:$AE$14,2,FALSE),0)</f>
        <v>12</v>
      </c>
      <c r="AK75" s="588">
        <f>IFERROR(VLOOKUP(実施計画様式!AK75,―!$AD$2:$AE$14,2,FALSE),0)</f>
        <v>13</v>
      </c>
      <c r="AL75" s="588"/>
      <c r="AM75" s="588"/>
      <c r="AN75" s="588"/>
      <c r="AO75" s="588"/>
      <c r="AP75" s="588"/>
      <c r="AQ75" s="588">
        <f>IFERROR(VLOOKUP(実施計画様式!AQ75,―!$AG$2:$AH$4,2,FALSE),0)</f>
        <v>2</v>
      </c>
      <c r="AT75">
        <v>99</v>
      </c>
      <c r="BB75" t="str">
        <f>IF(実施計画様式!F75="","",IF(PRODUCT(D75:AQ75)=0,"error",""))</f>
        <v/>
      </c>
    </row>
    <row r="76" spans="2:54">
      <c r="B76" t="s">
        <v>7447</v>
      </c>
      <c r="C76" s="588">
        <v>4</v>
      </c>
      <c r="D76" s="594">
        <f>IFERROR(VLOOKUP(実施計画様式!D76,―!A$14:B$16,2,FALSE),0)</f>
        <v>2</v>
      </c>
      <c r="E76" s="588">
        <f>IFERROR(VLOOKUP(実施計画様式!E76,―!$C$40:$D$47,2,FALSE),0)</f>
        <v>3</v>
      </c>
      <c r="F76" s="588">
        <f>IFERROR(VLOOKUP(実施計画様式!F76,―!$E$2:$F$2,2,FALSE),0)</f>
        <v>2</v>
      </c>
      <c r="G76" s="588">
        <f>IFERROR(VLOOKUP(実施計画様式!G76,―!$G$2:$H$2,2,FALSE),0)</f>
        <v>2</v>
      </c>
      <c r="H76" s="588">
        <f>IFERROR(VLOOKUP(実施計画様式!H76,―!$I$2:$J$2,2,FALSE),0)</f>
        <v>2</v>
      </c>
      <c r="I76" s="588"/>
      <c r="J76" s="588">
        <f>IFERROR(VLOOKUP(実施計画様式!J76,―!$K$2:$L$2,2,FALSE),0)</f>
        <v>1</v>
      </c>
      <c r="K76" s="588">
        <f>IFERROR(VLOOKUP(実施計画様式!K76,―!$M$2:$N$2,2,FALSE),0)</f>
        <v>2</v>
      </c>
      <c r="L76" s="588">
        <v>99</v>
      </c>
      <c r="M76" s="588"/>
      <c r="N76" s="588"/>
      <c r="O76" s="588"/>
      <c r="P76" s="588"/>
      <c r="Q76" s="588"/>
      <c r="R76" s="588"/>
      <c r="S76" s="588"/>
      <c r="T76" s="588"/>
      <c r="U76" s="588"/>
      <c r="V76" s="588"/>
      <c r="W76" s="588"/>
      <c r="X76" s="588"/>
      <c r="Y76" s="588"/>
      <c r="Z76" s="588"/>
      <c r="AA76" s="588"/>
      <c r="AB76" s="588"/>
      <c r="AC76" s="588"/>
      <c r="AD76" s="588"/>
      <c r="AE76" s="588"/>
      <c r="AF76" s="588"/>
      <c r="AG76" s="588">
        <f>IFERROR(VLOOKUP(実施計画様式!AG76,―!$Q$2:$R$3,2,FALSE),0)</f>
        <v>1</v>
      </c>
      <c r="AH76" s="588">
        <f>IFERROR(VLOOKUP(実施計画様式!AH76,―!$S$2:$T$3,2,FALSE),0)</f>
        <v>2</v>
      </c>
      <c r="AI76" s="588">
        <f>IFERROR(VLOOKUP(実施計画様式!AI76,―!$U$2:$V$3,2,FALSE),0)</f>
        <v>1</v>
      </c>
      <c r="AJ76" s="588">
        <f>IFERROR(VLOOKUP(実施計画様式!AJ76,―!$AD$2:$AE$14,2,FALSE),0)</f>
        <v>12</v>
      </c>
      <c r="AK76" s="588">
        <f>IFERROR(VLOOKUP(実施計画様式!AK76,―!$AD$2:$AE$14,2,FALSE),0)</f>
        <v>13</v>
      </c>
      <c r="AL76" s="588"/>
      <c r="AM76" s="588"/>
      <c r="AN76" s="588"/>
      <c r="AO76" s="588"/>
      <c r="AP76" s="588"/>
      <c r="AQ76" s="588">
        <f>IFERROR(VLOOKUP(実施計画様式!AQ76,―!$AG$2:$AH$4,2,FALSE),0)</f>
        <v>2</v>
      </c>
      <c r="AT76" s="649" t="str">
        <f>IF(D76=2,"枠_補足",0)</f>
        <v>枠_補足</v>
      </c>
      <c r="BB76" t="str">
        <f>IF(実施計画様式!F76="","",IF(PRODUCT(D76:AQ76)=0,"error",""))</f>
        <v/>
      </c>
    </row>
    <row r="77" spans="2:54">
      <c r="B77" t="s">
        <v>6788</v>
      </c>
      <c r="C77" s="588">
        <v>5</v>
      </c>
      <c r="D77" s="594">
        <f>IFERROR(VLOOKUP(実施計画様式!D77,―!A$14:B$16,2,FALSE),0)</f>
        <v>2</v>
      </c>
      <c r="E77" s="588">
        <f>IFERROR(VLOOKUP(実施計画様式!E77,―!$C$40:$D$47,2,FALSE),0)</f>
        <v>3</v>
      </c>
      <c r="F77" s="588">
        <f>IFERROR(VLOOKUP(実施計画様式!F77,―!$E$2:$F$2,2,FALSE),0)</f>
        <v>2</v>
      </c>
      <c r="G77" s="588">
        <f>IFERROR(VLOOKUP(実施計画様式!G77,―!$G$2:$H$2,2,FALSE),0)</f>
        <v>2</v>
      </c>
      <c r="H77" s="588">
        <f>IFERROR(VLOOKUP(実施計画様式!H77,―!$I$2:$J$2,2,FALSE),0)</f>
        <v>2</v>
      </c>
      <c r="I77" s="588"/>
      <c r="J77" s="588">
        <f>IFERROR(VLOOKUP(実施計画様式!J77,―!$K$2:$L$2,2,FALSE),0)</f>
        <v>1</v>
      </c>
      <c r="K77" s="588">
        <f>IFERROR(VLOOKUP(実施計画様式!K77,―!$M$2:$N$2,2,FALSE),0)</f>
        <v>2</v>
      </c>
      <c r="L77" s="588">
        <v>99</v>
      </c>
      <c r="M77" s="588"/>
      <c r="N77" s="588"/>
      <c r="O77" s="588"/>
      <c r="P77" s="588"/>
      <c r="Q77" s="588"/>
      <c r="R77" s="588"/>
      <c r="S77" s="588"/>
      <c r="T77" s="588"/>
      <c r="U77" s="588"/>
      <c r="V77" s="588"/>
      <c r="W77" s="588"/>
      <c r="X77" s="588"/>
      <c r="Y77" s="588"/>
      <c r="Z77" s="588"/>
      <c r="AA77" s="588"/>
      <c r="AB77" s="588"/>
      <c r="AC77" s="588"/>
      <c r="AD77" s="588"/>
      <c r="AE77" s="588"/>
      <c r="AF77" s="588"/>
      <c r="AG77" s="588">
        <f>IFERROR(VLOOKUP(実施計画様式!AG77,―!$Q$2:$R$3,2,FALSE),0)</f>
        <v>1</v>
      </c>
      <c r="AH77" s="588">
        <f>IFERROR(VLOOKUP(実施計画様式!AH77,―!$S$2:$T$3,2,FALSE),0)</f>
        <v>2</v>
      </c>
      <c r="AI77" s="588">
        <f>IFERROR(VLOOKUP(実施計画様式!AI77,―!$U$2:$V$3,2,FALSE),0)</f>
        <v>1</v>
      </c>
      <c r="AJ77" s="588">
        <f>IFERROR(VLOOKUP(実施計画様式!AJ77,―!$AD$2:$AE$14,2,FALSE),0)</f>
        <v>12</v>
      </c>
      <c r="AK77" s="588">
        <f>IFERROR(VLOOKUP(実施計画様式!AK77,―!$AD$2:$AE$14,2,FALSE),0)</f>
        <v>13</v>
      </c>
      <c r="AL77" s="588"/>
      <c r="AM77" s="588"/>
      <c r="AN77" s="588"/>
      <c r="AO77" s="588"/>
      <c r="AP77" s="588"/>
      <c r="AQ77" s="588">
        <f>IFERROR(VLOOKUP(実施計画様式!AQ77,―!$AG$2:$AH$4,2,FALSE),0)</f>
        <v>2</v>
      </c>
      <c r="AT77" s="649" t="str">
        <f>IF(D77=2,"枠_補足",0)</f>
        <v>枠_補足</v>
      </c>
      <c r="BB77" t="str">
        <f>IF(実施計画様式!F77="","",IF(PRODUCT(D77:AQ77)=0,"error",""))</f>
        <v/>
      </c>
    </row>
    <row r="78" spans="2:54">
      <c r="C78" s="588" t="s">
        <v>3577</v>
      </c>
      <c r="D78" s="594"/>
      <c r="E78" s="588"/>
      <c r="F78" s="588"/>
      <c r="G78" s="588"/>
      <c r="H78" s="588"/>
      <c r="I78" s="588"/>
      <c r="J78" s="588"/>
      <c r="K78" s="588"/>
      <c r="L78" s="588"/>
      <c r="M78" s="588"/>
      <c r="N78" s="588"/>
      <c r="O78" s="588"/>
      <c r="P78" s="588"/>
      <c r="Q78" s="588"/>
      <c r="R78" s="588"/>
      <c r="S78" s="588"/>
      <c r="T78" s="588"/>
      <c r="U78" s="588"/>
      <c r="V78" s="588"/>
      <c r="W78" s="588"/>
      <c r="X78" s="588"/>
      <c r="Y78" s="588"/>
      <c r="Z78" s="588"/>
      <c r="AA78" s="588"/>
      <c r="AB78" s="588"/>
      <c r="AC78" s="588"/>
      <c r="AD78" s="588"/>
      <c r="AE78" s="588"/>
      <c r="AF78" s="588"/>
      <c r="AG78" s="588"/>
      <c r="AH78" s="588"/>
      <c r="AI78" s="588"/>
      <c r="AJ78" s="588"/>
      <c r="AK78" s="588"/>
      <c r="AL78" s="588"/>
      <c r="AM78" s="588"/>
      <c r="AN78" s="588"/>
      <c r="AO78" s="588"/>
      <c r="AP78" s="588"/>
      <c r="AQ78" s="588"/>
      <c r="BB78" t="str">
        <f>IF(実施計画様式!F78="","",IF(PRODUCT(D78:AQ78)=0,"error",""))</f>
        <v/>
      </c>
    </row>
    <row r="79" spans="2:54">
      <c r="C79" s="588" t="s">
        <v>3577</v>
      </c>
      <c r="D79" s="594"/>
      <c r="E79" s="588"/>
      <c r="F79" s="588"/>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8"/>
      <c r="AG79" s="588"/>
      <c r="AH79" s="588"/>
      <c r="AI79" s="588"/>
      <c r="AJ79" s="588"/>
      <c r="AK79" s="588"/>
      <c r="AL79" s="588"/>
      <c r="AM79" s="588"/>
      <c r="AN79" s="588"/>
      <c r="AO79" s="588"/>
      <c r="AP79" s="588"/>
      <c r="AQ79" s="588"/>
      <c r="BB79" t="str">
        <f>IF(実施計画様式!F79="","",IF(PRODUCT(D79:AQ79)=0,"error",""))</f>
        <v/>
      </c>
    </row>
    <row r="80" spans="2:54">
      <c r="C80" s="588" t="s">
        <v>3577</v>
      </c>
      <c r="D80" s="594"/>
      <c r="E80" s="588"/>
      <c r="F80" s="588"/>
      <c r="G80" s="588"/>
      <c r="H80" s="588"/>
      <c r="I80" s="588"/>
      <c r="J80" s="588"/>
      <c r="K80" s="588"/>
      <c r="L80" s="588"/>
      <c r="M80" s="588"/>
      <c r="N80" s="588"/>
      <c r="O80" s="588"/>
      <c r="P80" s="588"/>
      <c r="Q80" s="588"/>
      <c r="R80" s="588"/>
      <c r="S80" s="588"/>
      <c r="T80" s="588"/>
      <c r="U80" s="588"/>
      <c r="V80" s="588"/>
      <c r="W80" s="588"/>
      <c r="X80" s="588"/>
      <c r="Y80" s="588"/>
      <c r="Z80" s="588"/>
      <c r="AA80" s="588"/>
      <c r="AB80" s="588"/>
      <c r="AC80" s="588"/>
      <c r="AD80" s="588"/>
      <c r="AE80" s="588"/>
      <c r="AF80" s="588"/>
      <c r="AG80" s="588"/>
      <c r="AH80" s="588"/>
      <c r="AI80" s="588"/>
      <c r="AJ80" s="588"/>
      <c r="AK80" s="588"/>
      <c r="AL80" s="588"/>
      <c r="AM80" s="588"/>
      <c r="AN80" s="588"/>
      <c r="AO80" s="588"/>
      <c r="AP80" s="588"/>
      <c r="AQ80" s="588"/>
      <c r="BB80" t="str">
        <f>IF(実施計画様式!F80="","",IF(PRODUCT(D80:AQ80)=0,"error",""))</f>
        <v/>
      </c>
    </row>
    <row r="81" spans="2:54">
      <c r="C81" s="588" t="s">
        <v>3577</v>
      </c>
      <c r="D81" s="594"/>
      <c r="E81" s="588"/>
      <c r="F81" s="588"/>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588"/>
      <c r="AL81" s="588"/>
      <c r="AM81" s="588"/>
      <c r="AN81" s="588"/>
      <c r="AO81" s="588"/>
      <c r="AP81" s="588"/>
      <c r="AQ81" s="588"/>
      <c r="BB81" t="str">
        <f>IF(実施計画様式!F81="","",IF(PRODUCT(D81:AQ81)=0,"error",""))</f>
        <v/>
      </c>
    </row>
    <row r="82" spans="2:54">
      <c r="C82" s="589" t="s">
        <v>3577</v>
      </c>
      <c r="D82" s="594"/>
      <c r="E82" s="588"/>
      <c r="F82" s="588"/>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588"/>
      <c r="AL82" s="588"/>
      <c r="AM82" s="588"/>
      <c r="AN82" s="588"/>
      <c r="AO82" s="588"/>
      <c r="AP82" s="588"/>
      <c r="AQ82" s="588"/>
      <c r="BB82" t="str">
        <f>IF(実施計画様式!F82="","",IF(PRODUCT(D82:AQ82)=0,"error",""))</f>
        <v/>
      </c>
    </row>
    <row r="83" spans="2:54">
      <c r="C83" s="588" t="s">
        <v>3577</v>
      </c>
      <c r="D83" s="594"/>
      <c r="E83" s="588"/>
      <c r="F83" s="588"/>
      <c r="G83" s="588"/>
      <c r="H83" s="588"/>
      <c r="I83" s="588"/>
      <c r="J83" s="588"/>
      <c r="K83" s="588"/>
      <c r="L83" s="588"/>
      <c r="M83" s="588"/>
      <c r="N83" s="588"/>
      <c r="O83" s="588"/>
      <c r="P83" s="588"/>
      <c r="Q83" s="588"/>
      <c r="R83" s="588"/>
      <c r="S83" s="588"/>
      <c r="T83" s="588"/>
      <c r="U83" s="588"/>
      <c r="V83" s="588"/>
      <c r="W83" s="588"/>
      <c r="X83" s="588"/>
      <c r="Y83" s="588"/>
      <c r="Z83" s="588"/>
      <c r="AA83" s="588"/>
      <c r="AB83" s="588"/>
      <c r="AC83" s="588"/>
      <c r="AD83" s="588"/>
      <c r="AE83" s="588"/>
      <c r="AF83" s="588"/>
      <c r="AG83" s="588"/>
      <c r="AH83" s="588"/>
      <c r="AI83" s="588"/>
      <c r="AJ83" s="588"/>
      <c r="AK83" s="588"/>
      <c r="AL83" s="588"/>
      <c r="AM83" s="588"/>
      <c r="AN83" s="588"/>
      <c r="AO83" s="588"/>
      <c r="AP83" s="588"/>
      <c r="AQ83" s="588"/>
      <c r="BB83" t="str">
        <f>IF(実施計画様式!F83="","",IF(PRODUCT(D83:AQ83)=0,"error",""))</f>
        <v/>
      </c>
    </row>
    <row r="84" spans="2:54">
      <c r="C84" s="588" t="s">
        <v>3577</v>
      </c>
      <c r="D84" s="594"/>
      <c r="E84" s="588"/>
      <c r="F84" s="588"/>
      <c r="G84" s="588"/>
      <c r="H84" s="588"/>
      <c r="I84" s="588"/>
      <c r="J84" s="588"/>
      <c r="K84" s="588"/>
      <c r="L84" s="588"/>
      <c r="M84" s="588"/>
      <c r="N84" s="588"/>
      <c r="O84" s="588"/>
      <c r="P84" s="588"/>
      <c r="Q84" s="588"/>
      <c r="R84" s="588"/>
      <c r="S84" s="588"/>
      <c r="T84" s="588"/>
      <c r="U84" s="588"/>
      <c r="V84" s="588"/>
      <c r="W84" s="588"/>
      <c r="X84" s="588"/>
      <c r="Y84" s="588"/>
      <c r="Z84" s="588"/>
      <c r="AA84" s="588"/>
      <c r="AB84" s="588"/>
      <c r="AC84" s="588"/>
      <c r="AD84" s="588"/>
      <c r="AE84" s="588"/>
      <c r="AF84" s="588"/>
      <c r="AG84" s="588"/>
      <c r="AH84" s="588"/>
      <c r="AI84" s="588"/>
      <c r="AJ84" s="588"/>
      <c r="AK84" s="588"/>
      <c r="AL84" s="588"/>
      <c r="AM84" s="588"/>
      <c r="AN84" s="588"/>
      <c r="AO84" s="588"/>
      <c r="AP84" s="588"/>
      <c r="AQ84" s="588"/>
      <c r="BB84" t="str">
        <f>IF(実施計画様式!F84="","",IF(PRODUCT(D84:AQ84)=0,"error",""))</f>
        <v/>
      </c>
    </row>
    <row r="85" spans="2:54">
      <c r="C85" s="588" t="s">
        <v>3577</v>
      </c>
      <c r="D85" s="594"/>
      <c r="E85" s="588"/>
      <c r="F85" s="588"/>
      <c r="G85" s="588"/>
      <c r="H85" s="588"/>
      <c r="I85" s="588"/>
      <c r="J85" s="588"/>
      <c r="K85" s="588"/>
      <c r="L85" s="588"/>
      <c r="M85" s="588"/>
      <c r="N85" s="588"/>
      <c r="O85" s="588"/>
      <c r="P85" s="588"/>
      <c r="Q85" s="588"/>
      <c r="R85" s="588"/>
      <c r="S85" s="588"/>
      <c r="T85" s="588"/>
      <c r="U85" s="588"/>
      <c r="V85" s="588"/>
      <c r="W85" s="588"/>
      <c r="X85" s="588"/>
      <c r="Y85" s="588"/>
      <c r="Z85" s="588"/>
      <c r="AA85" s="588"/>
      <c r="AB85" s="588"/>
      <c r="AC85" s="588"/>
      <c r="AD85" s="588"/>
      <c r="AE85" s="588"/>
      <c r="AF85" s="588"/>
      <c r="AG85" s="588"/>
      <c r="AH85" s="588"/>
      <c r="AI85" s="588"/>
      <c r="AJ85" s="588"/>
      <c r="AK85" s="588"/>
      <c r="AL85" s="588"/>
      <c r="AM85" s="588"/>
      <c r="AN85" s="588"/>
      <c r="AO85" s="588"/>
      <c r="AP85" s="588"/>
      <c r="AQ85" s="588"/>
      <c r="BB85" t="str">
        <f>IF(実施計画様式!F85="","",IF(PRODUCT(D85:AQ85)=0,"error",""))</f>
        <v/>
      </c>
    </row>
    <row r="86" spans="2:54">
      <c r="C86" s="588" t="s">
        <v>3577</v>
      </c>
      <c r="D86" s="594"/>
      <c r="E86" s="588"/>
      <c r="F86" s="588"/>
      <c r="G86" s="588"/>
      <c r="H86" s="588"/>
      <c r="I86" s="588"/>
      <c r="J86" s="588"/>
      <c r="K86" s="588"/>
      <c r="L86" s="588"/>
      <c r="M86" s="588"/>
      <c r="N86" s="588"/>
      <c r="O86" s="588"/>
      <c r="P86" s="588"/>
      <c r="Q86" s="588"/>
      <c r="R86" s="588"/>
      <c r="S86" s="588"/>
      <c r="T86" s="588"/>
      <c r="U86" s="588"/>
      <c r="V86" s="588"/>
      <c r="W86" s="588"/>
      <c r="X86" s="588"/>
      <c r="Y86" s="588"/>
      <c r="Z86" s="588"/>
      <c r="AA86" s="588"/>
      <c r="AB86" s="588"/>
      <c r="AC86" s="588"/>
      <c r="AD86" s="588"/>
      <c r="AE86" s="588"/>
      <c r="AF86" s="588"/>
      <c r="AG86" s="588"/>
      <c r="AH86" s="588"/>
      <c r="AI86" s="588"/>
      <c r="AJ86" s="588"/>
      <c r="AK86" s="588"/>
      <c r="AL86" s="588"/>
      <c r="AM86" s="588"/>
      <c r="AN86" s="588"/>
      <c r="AO86" s="588"/>
      <c r="AP86" s="588"/>
      <c r="AQ86" s="588"/>
      <c r="BB86" t="str">
        <f>IF(実施計画様式!F86="","",IF(PRODUCT(D86:AQ86)=0,"error",""))</f>
        <v/>
      </c>
    </row>
    <row r="87" spans="2:54">
      <c r="B87" t="s">
        <v>7439</v>
      </c>
      <c r="C87" s="588">
        <v>6</v>
      </c>
      <c r="D87" s="594">
        <f>IFERROR(VLOOKUP(実施計画様式!D87,―!A$14:B$16,2,FALSE),0)</f>
        <v>0</v>
      </c>
      <c r="E87" s="588">
        <f>IFERROR(VLOOKUP(実施計画様式!E87,―!$C$40:$D$47,2,FALSE),0)</f>
        <v>0</v>
      </c>
      <c r="F87" s="588">
        <f>IFERROR(VLOOKUP(実施計画様式!F87,―!$E$2:$F$2,2,FALSE),0)</f>
        <v>0</v>
      </c>
      <c r="G87" s="588">
        <f>IFERROR(VLOOKUP(実施計画様式!G87,―!$G$2:$H$2,2,FALSE),0)</f>
        <v>0</v>
      </c>
      <c r="H87" s="588">
        <f>IFERROR(VLOOKUP(実施計画様式!H87,―!$I$2:$J$2,2,FALSE),0)</f>
        <v>0</v>
      </c>
      <c r="I87" s="588"/>
      <c r="J87" s="588">
        <f>IFERROR(VLOOKUP(実施計画様式!J87,―!$K$2:$L$2,2,FALSE),0)</f>
        <v>0</v>
      </c>
      <c r="K87" s="588">
        <f>IFERROR(VLOOKUP(実施計画様式!K87,―!$M$2:$N$2,2,FALSE),0)</f>
        <v>0</v>
      </c>
      <c r="L87" s="588">
        <v>99</v>
      </c>
      <c r="M87" s="588"/>
      <c r="N87" s="588"/>
      <c r="O87" s="588"/>
      <c r="P87" s="588"/>
      <c r="Q87" s="588"/>
      <c r="R87" s="588"/>
      <c r="S87" s="588"/>
      <c r="T87" s="588"/>
      <c r="U87" s="588"/>
      <c r="V87" s="588"/>
      <c r="W87" s="588"/>
      <c r="X87" s="588"/>
      <c r="Y87" s="588"/>
      <c r="Z87" s="588"/>
      <c r="AA87" s="588"/>
      <c r="AB87" s="588"/>
      <c r="AC87" s="588"/>
      <c r="AD87" s="588"/>
      <c r="AE87" s="588"/>
      <c r="AF87" s="588"/>
      <c r="AG87" s="588">
        <f>IFERROR(VLOOKUP(実施計画様式!AG87,―!$Q$2:$R$3,2,FALSE),0)</f>
        <v>0</v>
      </c>
      <c r="AH87" s="588">
        <f>IFERROR(VLOOKUP(実施計画様式!AH87,―!$S$2:$T$3,2,FALSE),0)</f>
        <v>0</v>
      </c>
      <c r="AI87" s="588">
        <f>IFERROR(VLOOKUP(実施計画様式!AI87,―!$U$2:$V$3,2,FALSE),0)</f>
        <v>0</v>
      </c>
      <c r="AJ87" s="588">
        <f>IFERROR(VLOOKUP(実施計画様式!AJ87,―!$AD$2:$AE$14,2,FALSE),0)</f>
        <v>0</v>
      </c>
      <c r="AK87" s="588">
        <f>IFERROR(VLOOKUP(実施計画様式!AK87,―!$AD$2:$AE$14,2,FALSE),0)</f>
        <v>0</v>
      </c>
      <c r="AL87" s="588"/>
      <c r="AM87" s="588"/>
      <c r="AN87" s="588"/>
      <c r="AO87" s="588"/>
      <c r="AP87" s="588"/>
      <c r="AQ87" s="588">
        <f>IFERROR(VLOOKUP(実施計画様式!AQ87,―!$AG$2:$AH$4,2,FALSE),0)</f>
        <v>0</v>
      </c>
      <c r="AT87" s="649">
        <f>IF(D87=2,"枠_給付支援",0)</f>
        <v>0</v>
      </c>
      <c r="BB87" t="str">
        <f>IF(実施計画様式!F87="","",IF(PRODUCT(D87:AQ87)=0,"error",""))</f>
        <v/>
      </c>
    </row>
    <row r="88" spans="2:54">
      <c r="B88" t="s">
        <v>7440</v>
      </c>
      <c r="C88" s="588">
        <v>7</v>
      </c>
      <c r="D88" s="594">
        <f>IFERROR(VLOOKUP(実施計画様式!D88,―!A$14:B$16,2,FALSE),0)</f>
        <v>0</v>
      </c>
      <c r="E88" s="588">
        <f>IFERROR(VLOOKUP(実施計画様式!E88,―!$C$40:$D$47,2,FALSE),0)</f>
        <v>0</v>
      </c>
      <c r="F88" s="588">
        <f>IFERROR(VLOOKUP(実施計画様式!F88,―!$E$2:$F$2,2,FALSE),0)</f>
        <v>0</v>
      </c>
      <c r="G88" s="588">
        <f>IFERROR(VLOOKUP(実施計画様式!G88,―!$G$2:$H$2,2,FALSE),0)</f>
        <v>0</v>
      </c>
      <c r="H88" s="588">
        <f>IFERROR(VLOOKUP(実施計画様式!H88,―!$I$2:$J$2,2,FALSE),0)</f>
        <v>0</v>
      </c>
      <c r="I88" s="588"/>
      <c r="J88" s="588">
        <f>IFERROR(VLOOKUP(実施計画様式!J88,―!$K$2:$L$2,2,FALSE),0)</f>
        <v>0</v>
      </c>
      <c r="K88" s="588">
        <f>IFERROR(VLOOKUP(実施計画様式!K88,―!$M$2:$N$2,2,FALSE),0)</f>
        <v>0</v>
      </c>
      <c r="L88" s="588">
        <v>99</v>
      </c>
      <c r="M88" s="588"/>
      <c r="N88" s="588"/>
      <c r="O88" s="588"/>
      <c r="P88" s="588"/>
      <c r="Q88" s="588"/>
      <c r="R88" s="588"/>
      <c r="S88" s="588"/>
      <c r="T88" s="588"/>
      <c r="U88" s="588"/>
      <c r="V88" s="588"/>
      <c r="W88" s="588"/>
      <c r="X88" s="588"/>
      <c r="Y88" s="588"/>
      <c r="Z88" s="588"/>
      <c r="AA88" s="588"/>
      <c r="AB88" s="588"/>
      <c r="AC88" s="588"/>
      <c r="AD88" s="588"/>
      <c r="AE88" s="588"/>
      <c r="AF88" s="588"/>
      <c r="AG88" s="588">
        <f>IFERROR(VLOOKUP(実施計画様式!AG88,―!$Q$2:$R$3,2,FALSE),0)</f>
        <v>0</v>
      </c>
      <c r="AH88" s="588">
        <f>IFERROR(VLOOKUP(実施計画様式!AH88,―!$S$2:$T$3,2,FALSE),0)</f>
        <v>0</v>
      </c>
      <c r="AI88" s="588">
        <f>IFERROR(VLOOKUP(実施計画様式!AI88,―!$U$2:$V$3,2,FALSE),0)</f>
        <v>0</v>
      </c>
      <c r="AJ88" s="588">
        <f>IFERROR(VLOOKUP(実施計画様式!AJ88,―!$AD$2:$AE$14,2,FALSE),0)</f>
        <v>0</v>
      </c>
      <c r="AK88" s="588">
        <f>IFERROR(VLOOKUP(実施計画様式!AK88,―!$AD$2:$AE$14,2,FALSE),0)</f>
        <v>0</v>
      </c>
      <c r="AL88" s="588"/>
      <c r="AM88" s="588"/>
      <c r="AN88" s="588"/>
      <c r="AO88" s="588"/>
      <c r="AP88" s="588"/>
      <c r="AQ88" s="588">
        <f>IFERROR(VLOOKUP(実施計画様式!AQ88,―!$AG$2:$AH$4,2,FALSE),0)</f>
        <v>0</v>
      </c>
      <c r="AT88" s="650">
        <f>IF(D88=1,"枠_補正パターン",0)</f>
        <v>0</v>
      </c>
      <c r="BB88" t="str">
        <f>IF(実施計画様式!F88="","",IF(PRODUCT(D88:AQ88)=0,"error",""))</f>
        <v/>
      </c>
    </row>
    <row r="89" spans="2:54">
      <c r="B89" t="s">
        <v>7441</v>
      </c>
      <c r="C89" s="588">
        <v>8</v>
      </c>
      <c r="D89" s="594">
        <f>IFERROR(VLOOKUP(実施計画様式!D89,―!A$14:B$16,2,FALSE),0)</f>
        <v>0</v>
      </c>
      <c r="E89" s="588">
        <f>IFERROR(VLOOKUP(実施計画様式!E89,―!$C$40:$D$47,2,FALSE),0)</f>
        <v>0</v>
      </c>
      <c r="F89" s="588">
        <f>IFERROR(VLOOKUP(実施計画様式!F89,―!$E$2:$F$2,2,FALSE),0)</f>
        <v>0</v>
      </c>
      <c r="G89" s="588">
        <f>IFERROR(VLOOKUP(実施計画様式!G89,―!$G$2:$H$2,2,FALSE),0)</f>
        <v>0</v>
      </c>
      <c r="H89" s="588">
        <f>IFERROR(VLOOKUP(実施計画様式!H89,―!$I$2:$J$2,2,FALSE),0)</f>
        <v>0</v>
      </c>
      <c r="I89" s="588"/>
      <c r="J89" s="588">
        <f>IFERROR(VLOOKUP(実施計画様式!J89,―!$K$2:$L$2,2,FALSE),0)</f>
        <v>0</v>
      </c>
      <c r="K89" s="588">
        <f>IFERROR(VLOOKUP(実施計画様式!K89,―!$M$2:$N$2,2,FALSE),0)</f>
        <v>0</v>
      </c>
      <c r="L89" s="588">
        <v>99</v>
      </c>
      <c r="M89" s="588"/>
      <c r="N89" s="588"/>
      <c r="O89" s="588"/>
      <c r="P89" s="588"/>
      <c r="Q89" s="588"/>
      <c r="R89" s="588"/>
      <c r="S89" s="588"/>
      <c r="T89" s="588"/>
      <c r="U89" s="588"/>
      <c r="V89" s="588"/>
      <c r="W89" s="588"/>
      <c r="X89" s="588"/>
      <c r="Y89" s="588"/>
      <c r="Z89" s="588"/>
      <c r="AA89" s="588"/>
      <c r="AB89" s="588"/>
      <c r="AC89" s="588"/>
      <c r="AD89" s="588"/>
      <c r="AE89" s="588"/>
      <c r="AF89" s="588"/>
      <c r="AG89" s="588">
        <f>IFERROR(VLOOKUP(実施計画様式!AG89,―!$Q$2:$R$3,2,FALSE),0)</f>
        <v>0</v>
      </c>
      <c r="AH89" s="588">
        <f>IFERROR(VLOOKUP(実施計画様式!AH89,―!$S$2:$T$3,2,FALSE),0)</f>
        <v>0</v>
      </c>
      <c r="AI89" s="588">
        <f>IFERROR(VLOOKUP(実施計画様式!AI89,―!$U$2:$V$3,2,FALSE),0)</f>
        <v>0</v>
      </c>
      <c r="AJ89" s="588">
        <f>IFERROR(VLOOKUP(実施計画様式!AJ89,―!$AD$2:$AE$14,2,FALSE),0)</f>
        <v>0</v>
      </c>
      <c r="AK89" s="588">
        <f>IFERROR(VLOOKUP(実施計画様式!AK89,―!$AD$2:$AE$14,2,FALSE),0)</f>
        <v>0</v>
      </c>
      <c r="AL89" s="588"/>
      <c r="AM89" s="588"/>
      <c r="AN89" s="588"/>
      <c r="AO89" s="588"/>
      <c r="AP89" s="588"/>
      <c r="AQ89" s="588">
        <f>IFERROR(VLOOKUP(実施計画様式!AQ89,―!$AG$2:$AH$4,2,FALSE),0)</f>
        <v>0</v>
      </c>
      <c r="AT89" s="650">
        <f>IF(D89=2,"枠_予備パターン",0)</f>
        <v>0</v>
      </c>
      <c r="BB89" t="str">
        <f>IF(実施計画様式!F89="","",IF(PRODUCT(D89:AQ89)=0,"error",""))</f>
        <v/>
      </c>
    </row>
    <row r="90" spans="2:54">
      <c r="B90" t="s">
        <v>7442</v>
      </c>
      <c r="C90" s="588">
        <v>9</v>
      </c>
      <c r="D90" s="594">
        <f>IFERROR(VLOOKUP(実施計画様式!D90,―!A$14:B$16,2,FALSE),0)</f>
        <v>0</v>
      </c>
      <c r="E90" s="588">
        <f>IFERROR(VLOOKUP(実施計画様式!E90,―!$C$40:$D$47,2,FALSE),0)</f>
        <v>0</v>
      </c>
      <c r="F90" s="588">
        <f>IFERROR(VLOOKUP(実施計画様式!F90,―!$E$2:$F$2,2,FALSE),0)</f>
        <v>0</v>
      </c>
      <c r="G90" s="588">
        <f>IFERROR(VLOOKUP(実施計画様式!G90,―!$G$2:$H$2,2,FALSE),0)</f>
        <v>0</v>
      </c>
      <c r="H90" s="588">
        <f>IFERROR(VLOOKUP(実施計画様式!H90,―!$I$2:$J$2,2,FALSE),0)</f>
        <v>0</v>
      </c>
      <c r="I90" s="588"/>
      <c r="J90" s="588">
        <f>IFERROR(VLOOKUP(実施計画様式!J90,―!$K$2:$L$2,2,FALSE),0)</f>
        <v>0</v>
      </c>
      <c r="K90" s="588">
        <f>IFERROR(VLOOKUP(実施計画様式!K90,―!$M$2:$N$2,2,FALSE),0)</f>
        <v>0</v>
      </c>
      <c r="L90" s="588">
        <v>99</v>
      </c>
      <c r="M90" s="588"/>
      <c r="N90" s="588"/>
      <c r="O90" s="588"/>
      <c r="P90" s="588"/>
      <c r="Q90" s="588"/>
      <c r="R90" s="588"/>
      <c r="S90" s="588"/>
      <c r="T90" s="588"/>
      <c r="U90" s="588"/>
      <c r="V90" s="588"/>
      <c r="W90" s="588"/>
      <c r="X90" s="588"/>
      <c r="Y90" s="588"/>
      <c r="Z90" s="588"/>
      <c r="AA90" s="588"/>
      <c r="AB90" s="588"/>
      <c r="AC90" s="588"/>
      <c r="AD90" s="588"/>
      <c r="AE90" s="588"/>
      <c r="AF90" s="588"/>
      <c r="AG90" s="588">
        <f>IFERROR(VLOOKUP(実施計画様式!AG90,―!$Q$2:$R$3,2,FALSE),0)</f>
        <v>0</v>
      </c>
      <c r="AH90" s="588">
        <f>IFERROR(VLOOKUP(実施計画様式!AH90,―!$S$2:$T$3,2,FALSE),0)</f>
        <v>0</v>
      </c>
      <c r="AI90" s="588">
        <f>IFERROR(VLOOKUP(実施計画様式!AI90,―!$U$2:$V$3,2,FALSE),0)</f>
        <v>0</v>
      </c>
      <c r="AJ90" s="588">
        <f>IFERROR(VLOOKUP(実施計画様式!AJ90,―!$AD$2:$AE$14,2,FALSE),0)</f>
        <v>0</v>
      </c>
      <c r="AK90" s="588">
        <f>IFERROR(VLOOKUP(実施計画様式!AK90,―!$AD$2:$AE$14,2,FALSE),0)</f>
        <v>0</v>
      </c>
      <c r="AL90" s="588"/>
      <c r="AM90" s="588"/>
      <c r="AN90" s="588"/>
      <c r="AO90" s="588"/>
      <c r="AP90" s="588"/>
      <c r="AQ90" s="588">
        <f>IFERROR(VLOOKUP(実施計画様式!AQ90,―!$AG$2:$AH$4,2,FALSE),0)</f>
        <v>0</v>
      </c>
      <c r="AT90" s="650">
        <f>IF(D90=1,"枠_推奨",IF(D90=2,"枠_予備パターン",IF(D90=3,"枠_推奨_補足",0)))</f>
        <v>0</v>
      </c>
      <c r="BB90" t="str">
        <f>IF(実施計画様式!F90="","",IF(PRODUCT(D90:AQ90)=0,"error",""))</f>
        <v/>
      </c>
    </row>
    <row r="91" spans="2:54">
      <c r="C91">
        <v>10</v>
      </c>
      <c r="D91" s="536">
        <f>IFERROR(VLOOKUP(実施計画様式!D91,―!A$14:B$16,2,FALSE),0)</f>
        <v>1</v>
      </c>
      <c r="E91">
        <f>IFERROR(VLOOKUP(実施計画様式!E91,―!$C$40:$D$47,2,FALSE),0)</f>
        <v>1</v>
      </c>
      <c r="F91">
        <f>IFERROR(VLOOKUP(実施計画様式!F91,―!$E$2:$F$2,2,FALSE),0)</f>
        <v>2</v>
      </c>
      <c r="G91">
        <f>IFERROR(VLOOKUP(実施計画様式!G91,―!$G$2:$H$2,2,FALSE),0)</f>
        <v>2</v>
      </c>
      <c r="H91">
        <f>IFERROR(VLOOKUP(実施計画様式!H91,―!$I$2:$J$2,2,FALSE),0)</f>
        <v>2</v>
      </c>
      <c r="J91">
        <f>IFERROR(VLOOKUP(実施計画様式!J91,―!$K$2:$L$2,2,FALSE),0)</f>
        <v>1</v>
      </c>
      <c r="K91">
        <f>IFERROR(VLOOKUP(実施計画様式!K91,―!$M$2:$N$2,2,FALSE),0)</f>
        <v>2</v>
      </c>
      <c r="L91">
        <f>IFERROR(VLOOKUP(実施計画様式!L91,―!$O$2:$P$10,2,FALSE),0)</f>
        <v>3</v>
      </c>
      <c r="AG91">
        <f>IFERROR(VLOOKUP(実施計画様式!AG91,―!$Q$2:$R$3,2,FALSE),0)</f>
        <v>1</v>
      </c>
      <c r="AH91">
        <f>IFERROR(VLOOKUP(実施計画様式!AH91,―!$S$2:$T$3,2,FALSE),0)</f>
        <v>2</v>
      </c>
      <c r="AI91">
        <f>IFERROR(VLOOKUP(実施計画様式!AI91,―!$U$2:$V$3,2,FALSE),0)</f>
        <v>1</v>
      </c>
      <c r="AJ91">
        <f>IFERROR(VLOOKUP(実施計画様式!AJ91,―!$AD$2:$AE$14,2,FALSE),0)</f>
        <v>6</v>
      </c>
      <c r="AK91">
        <f>IFERROR(VLOOKUP(実施計画様式!AK91,―!$AD$2:$AE$14,2,FALSE),0)</f>
        <v>12</v>
      </c>
      <c r="AQ91">
        <f>IFERROR(VLOOKUP(実施計画様式!AQ91,―!$AG$2:$AH$4,2,FALSE),0)</f>
        <v>2</v>
      </c>
      <c r="AS91" t="str">
        <f t="shared" ref="AS91:AS154" si="0">IF(AI91=1,"事業終期_通常",IF(AI91=2,"事業終期_基金",0))</f>
        <v>事業終期_通常</v>
      </c>
      <c r="AT91">
        <v>99</v>
      </c>
      <c r="BB91" s="652" t="str">
        <f>IF(実施計画様式!F91="","",IF(PRODUCT(D91:AQ91)=0,"error",""))</f>
        <v/>
      </c>
    </row>
    <row r="92" spans="2:54">
      <c r="C92">
        <v>11</v>
      </c>
      <c r="D92" s="536">
        <f>IFERROR(VLOOKUP(実施計画様式!D92,―!A$14:B$16,2,FALSE),0)</f>
        <v>1</v>
      </c>
      <c r="E92">
        <f>IFERROR(VLOOKUP(実施計画様式!E92,―!$C$40:$D$47,2,FALSE),0)</f>
        <v>1</v>
      </c>
      <c r="F92">
        <f>IFERROR(VLOOKUP(実施計画様式!F92,―!$E$2:$F$2,2,FALSE),0)</f>
        <v>2</v>
      </c>
      <c r="G92">
        <f>IFERROR(VLOOKUP(実施計画様式!G92,―!$G$2:$H$2,2,FALSE),0)</f>
        <v>2</v>
      </c>
      <c r="H92">
        <f>IFERROR(VLOOKUP(実施計画様式!H92,―!$I$2:$J$2,2,FALSE),0)</f>
        <v>2</v>
      </c>
      <c r="J92">
        <f>IFERROR(VLOOKUP(実施計画様式!J92,―!$K$2:$L$2,2,FALSE),0)</f>
        <v>1</v>
      </c>
      <c r="K92">
        <f>IFERROR(VLOOKUP(実施計画様式!K92,―!$M$2:$N$2,2,FALSE),0)</f>
        <v>2</v>
      </c>
      <c r="L92">
        <f>IFERROR(VLOOKUP(実施計画様式!L92,―!$O$2:$P$10,2,FALSE),0)</f>
        <v>2</v>
      </c>
      <c r="AG92">
        <f>IFERROR(VLOOKUP(実施計画様式!AG92,―!$Q$2:$R$3,2,FALSE),0)</f>
        <v>1</v>
      </c>
      <c r="AH92">
        <f>IFERROR(VLOOKUP(実施計画様式!AH92,―!$S$2:$T$3,2,FALSE),0)</f>
        <v>2</v>
      </c>
      <c r="AI92">
        <f>IFERROR(VLOOKUP(実施計画様式!AI92,―!$U$2:$V$3,2,FALSE),0)</f>
        <v>1</v>
      </c>
      <c r="AJ92">
        <f>IFERROR(VLOOKUP(実施計画様式!AJ92,―!$AD$2:$AE$14,2,FALSE),0)</f>
        <v>1</v>
      </c>
      <c r="AK92">
        <f>IFERROR(VLOOKUP(実施計画様式!AK92,―!$AD$2:$AE$14,2,FALSE),0)</f>
        <v>12</v>
      </c>
      <c r="AQ92">
        <f>IFERROR(VLOOKUP(実施計画様式!AQ92,―!$AG$2:$AH$4,2,FALSE),0)</f>
        <v>1</v>
      </c>
      <c r="AS92" t="str">
        <f t="shared" si="0"/>
        <v>事業終期_通常</v>
      </c>
      <c r="AT92">
        <v>99</v>
      </c>
      <c r="BB92" s="652" t="str">
        <f>IF(実施計画様式!F92="","",IF(PRODUCT(D92:AQ92)=0,"error",""))</f>
        <v/>
      </c>
    </row>
    <row r="93" spans="2:54">
      <c r="C93">
        <v>12</v>
      </c>
      <c r="D93" s="536">
        <f>IFERROR(VLOOKUP(実施計画様式!D93,―!A$14:B$16,2,FALSE),0)</f>
        <v>1</v>
      </c>
      <c r="E93">
        <f>IFERROR(VLOOKUP(実施計画様式!E93,―!$C$40:$D$47,2,FALSE),0)</f>
        <v>1</v>
      </c>
      <c r="F93">
        <f>IFERROR(VLOOKUP(実施計画様式!F93,―!$E$2:$F$2,2,FALSE),0)</f>
        <v>2</v>
      </c>
      <c r="G93">
        <f>IFERROR(VLOOKUP(実施計画様式!G93,―!$G$2:$H$2,2,FALSE),0)</f>
        <v>2</v>
      </c>
      <c r="H93">
        <f>IFERROR(VLOOKUP(実施計画様式!H93,―!$I$2:$J$2,2,FALSE),0)</f>
        <v>2</v>
      </c>
      <c r="J93">
        <f>IFERROR(VLOOKUP(実施計画様式!J93,―!$K$2:$L$2,2,FALSE),0)</f>
        <v>1</v>
      </c>
      <c r="K93">
        <f>IFERROR(VLOOKUP(実施計画様式!K93,―!$M$2:$N$2,2,FALSE),0)</f>
        <v>2</v>
      </c>
      <c r="L93">
        <f>IFERROR(VLOOKUP(実施計画様式!L93,―!$O$2:$P$10,2,FALSE),0)</f>
        <v>2</v>
      </c>
      <c r="AG93">
        <f>IFERROR(VLOOKUP(実施計画様式!AG93,―!$Q$2:$R$3,2,FALSE),0)</f>
        <v>1</v>
      </c>
      <c r="AH93">
        <f>IFERROR(VLOOKUP(実施計画様式!AH93,―!$S$2:$T$3,2,FALSE),0)</f>
        <v>1</v>
      </c>
      <c r="AI93">
        <f>IFERROR(VLOOKUP(実施計画様式!AI93,―!$U$2:$V$3,2,FALSE),0)</f>
        <v>1</v>
      </c>
      <c r="AJ93">
        <f>IFERROR(VLOOKUP(実施計画様式!AJ93,―!$AD$2:$AE$14,2,FALSE),0)</f>
        <v>1</v>
      </c>
      <c r="AK93">
        <f>IFERROR(VLOOKUP(実施計画様式!AK93,―!$AD$2:$AE$14,2,FALSE),0)</f>
        <v>11</v>
      </c>
      <c r="AQ93">
        <f>IFERROR(VLOOKUP(実施計画様式!AQ93,―!$AG$2:$AH$4,2,FALSE),0)</f>
        <v>1</v>
      </c>
      <c r="AS93" t="str">
        <f t="shared" si="0"/>
        <v>事業終期_通常</v>
      </c>
      <c r="AT93">
        <v>99</v>
      </c>
      <c r="BB93" s="652" t="str">
        <f>IF(実施計画様式!F93="","",IF(PRODUCT(D93:AQ93)=0,"error",""))</f>
        <v/>
      </c>
    </row>
    <row r="94" spans="2:54">
      <c r="C94">
        <v>13</v>
      </c>
      <c r="D94" s="536">
        <f>IFERROR(VLOOKUP(実施計画様式!D94,―!A$14:B$16,2,FALSE),0)</f>
        <v>1</v>
      </c>
      <c r="E94">
        <f>IFERROR(VLOOKUP(実施計画様式!E94,―!$C$40:$D$47,2,FALSE),0)</f>
        <v>1</v>
      </c>
      <c r="F94">
        <f>IFERROR(VLOOKUP(実施計画様式!F94,―!$E$2:$F$2,2,FALSE),0)</f>
        <v>2</v>
      </c>
      <c r="G94">
        <f>IFERROR(VLOOKUP(実施計画様式!G94,―!$G$2:$H$2,2,FALSE),0)</f>
        <v>2</v>
      </c>
      <c r="H94">
        <f>IFERROR(VLOOKUP(実施計画様式!H94,―!$I$2:$J$2,2,FALSE),0)</f>
        <v>2</v>
      </c>
      <c r="J94">
        <f>IFERROR(VLOOKUP(実施計画様式!J94,―!$K$2:$L$2,2,FALSE),0)</f>
        <v>1</v>
      </c>
      <c r="K94">
        <f>IFERROR(VLOOKUP(実施計画様式!K94,―!$M$2:$N$2,2,FALSE),0)</f>
        <v>2</v>
      </c>
      <c r="L94">
        <f>IFERROR(VLOOKUP(実施計画様式!L94,―!$O$2:$P$10,2,FALSE),0)</f>
        <v>6</v>
      </c>
      <c r="AG94">
        <f>IFERROR(VLOOKUP(実施計画様式!AG94,―!$Q$2:$R$3,2,FALSE),0)</f>
        <v>1</v>
      </c>
      <c r="AH94">
        <f>IFERROR(VLOOKUP(実施計画様式!AH94,―!$S$2:$T$3,2,FALSE),0)</f>
        <v>1</v>
      </c>
      <c r="AI94">
        <f>IFERROR(VLOOKUP(実施計画様式!AI94,―!$U$2:$V$3,2,FALSE),0)</f>
        <v>1</v>
      </c>
      <c r="AJ94">
        <f>IFERROR(VLOOKUP(実施計画様式!AJ94,―!$AD$2:$AE$14,2,FALSE),0)</f>
        <v>6</v>
      </c>
      <c r="AK94">
        <f>IFERROR(VLOOKUP(実施計画様式!AK94,―!$AD$2:$AE$14,2,FALSE),0)</f>
        <v>11</v>
      </c>
      <c r="AQ94">
        <f>IFERROR(VLOOKUP(実施計画様式!AQ94,―!$AG$2:$AH$4,2,FALSE),0)</f>
        <v>2</v>
      </c>
      <c r="AS94" t="str">
        <f t="shared" si="0"/>
        <v>事業終期_通常</v>
      </c>
      <c r="AT94">
        <v>99</v>
      </c>
      <c r="BB94" s="652" t="str">
        <f>IF(実施計画様式!F94="","",IF(PRODUCT(D94:AQ94)=0,"error",""))</f>
        <v/>
      </c>
    </row>
    <row r="95" spans="2:54">
      <c r="C95">
        <v>14</v>
      </c>
      <c r="D95" s="536">
        <f>IFERROR(VLOOKUP(実施計画様式!D95,―!A$14:B$16,2,FALSE),0)</f>
        <v>1</v>
      </c>
      <c r="E95">
        <f>IFERROR(VLOOKUP(実施計画様式!E95,―!$C$40:$D$47,2,FALSE),0)</f>
        <v>1</v>
      </c>
      <c r="F95">
        <f>IFERROR(VLOOKUP(実施計画様式!F95,―!$E$2:$F$2,2,FALSE),0)</f>
        <v>2</v>
      </c>
      <c r="G95">
        <f>IFERROR(VLOOKUP(実施計画様式!G95,―!$G$2:$H$2,2,FALSE),0)</f>
        <v>2</v>
      </c>
      <c r="H95">
        <f>IFERROR(VLOOKUP(実施計画様式!H95,―!$I$2:$J$2,2,FALSE),0)</f>
        <v>2</v>
      </c>
      <c r="J95">
        <f>IFERROR(VLOOKUP(実施計画様式!J95,―!$K$2:$L$2,2,FALSE),0)</f>
        <v>1</v>
      </c>
      <c r="K95">
        <f>IFERROR(VLOOKUP(実施計画様式!K95,―!$M$2:$N$2,2,FALSE),0)</f>
        <v>2</v>
      </c>
      <c r="L95">
        <f>IFERROR(VLOOKUP(実施計画様式!L95,―!$O$2:$P$10,2,FALSE),0)</f>
        <v>1</v>
      </c>
      <c r="AG95">
        <f>IFERROR(VLOOKUP(実施計画様式!AG95,―!$Q$2:$R$3,2,FALSE),0)</f>
        <v>1</v>
      </c>
      <c r="AH95">
        <f>IFERROR(VLOOKUP(実施計画様式!AH95,―!$S$2:$T$3,2,FALSE),0)</f>
        <v>1</v>
      </c>
      <c r="AI95">
        <f>IFERROR(VLOOKUP(実施計画様式!AI95,―!$U$2:$V$3,2,FALSE),0)</f>
        <v>1</v>
      </c>
      <c r="AJ95">
        <f>IFERROR(VLOOKUP(実施計画様式!AJ95,―!$AD$2:$AE$14,2,FALSE),0)</f>
        <v>12</v>
      </c>
      <c r="AK95">
        <f>IFERROR(VLOOKUP(実施計画様式!AK95,―!$AD$2:$AE$14,2,FALSE),0)</f>
        <v>13</v>
      </c>
      <c r="AQ95">
        <f>IFERROR(VLOOKUP(実施計画様式!AQ95,―!$AG$2:$AH$4,2,FALSE),0)</f>
        <v>2</v>
      </c>
      <c r="AS95" t="str">
        <f t="shared" si="0"/>
        <v>事業終期_通常</v>
      </c>
      <c r="AT95">
        <v>99</v>
      </c>
      <c r="BB95" s="652" t="str">
        <f>IF(実施計画様式!F95="","",IF(PRODUCT(D95:AQ95)=0,"error",""))</f>
        <v/>
      </c>
    </row>
    <row r="96" spans="2:54">
      <c r="C96">
        <v>15</v>
      </c>
      <c r="D96" s="536">
        <f>IFERROR(VLOOKUP(実施計画様式!D96,―!A$14:B$16,2,FALSE),0)</f>
        <v>0</v>
      </c>
      <c r="E96">
        <f>IFERROR(VLOOKUP(実施計画様式!E96,―!$C$40:$D$47,2,FALSE),0)</f>
        <v>0</v>
      </c>
      <c r="F96">
        <f>IFERROR(VLOOKUP(実施計画様式!F96,―!$E$2:$F$2,2,FALSE),0)</f>
        <v>0</v>
      </c>
      <c r="G96">
        <f>IFERROR(VLOOKUP(実施計画様式!G96,―!$G$2:$H$2,2,FALSE),0)</f>
        <v>0</v>
      </c>
      <c r="H96">
        <f>IFERROR(VLOOKUP(実施計画様式!H96,―!$I$2:$J$2,2,FALSE),0)</f>
        <v>0</v>
      </c>
      <c r="J96">
        <f>IFERROR(VLOOKUP(実施計画様式!J96,―!$K$2:$L$2,2,FALSE),0)</f>
        <v>0</v>
      </c>
      <c r="K96">
        <f>IFERROR(VLOOKUP(実施計画様式!K96,―!$M$2:$N$2,2,FALSE),0)</f>
        <v>0</v>
      </c>
      <c r="L96">
        <f>IFERROR(VLOOKUP(実施計画様式!L96,―!$O$2:$P$10,2,FALSE),0)</f>
        <v>0</v>
      </c>
      <c r="AG96">
        <f>IFERROR(VLOOKUP(実施計画様式!AG96,―!$Q$2:$R$3,2,FALSE),0)</f>
        <v>0</v>
      </c>
      <c r="AH96">
        <f>IFERROR(VLOOKUP(実施計画様式!AH96,―!$S$2:$T$3,2,FALSE),0)</f>
        <v>0</v>
      </c>
      <c r="AI96">
        <f>IFERROR(VLOOKUP(実施計画様式!AI96,―!$U$2:$V$3,2,FALSE),0)</f>
        <v>0</v>
      </c>
      <c r="AJ96">
        <f>IFERROR(VLOOKUP(実施計画様式!AJ96,―!$AD$2:$AE$14,2,FALSE),0)</f>
        <v>0</v>
      </c>
      <c r="AK96">
        <f>IFERROR(VLOOKUP(実施計画様式!AK96,―!$AD$2:$AE$14,2,FALSE),0)</f>
        <v>0</v>
      </c>
      <c r="AQ96">
        <f>IFERROR(VLOOKUP(実施計画様式!AQ96,―!$AG$2:$AH$4,2,FALSE),0)</f>
        <v>0</v>
      </c>
      <c r="AS96">
        <f t="shared" si="0"/>
        <v>0</v>
      </c>
      <c r="AT96">
        <v>99</v>
      </c>
      <c r="BB96" s="652" t="str">
        <f>IF(実施計画様式!F96="","",IF(PRODUCT(D96:AQ96)=0,"error",""))</f>
        <v/>
      </c>
    </row>
    <row r="97" spans="3:54">
      <c r="C97">
        <v>16</v>
      </c>
      <c r="D97" s="536">
        <f>IFERROR(VLOOKUP(実施計画様式!D97,―!A$14:B$16,2,FALSE),0)</f>
        <v>0</v>
      </c>
      <c r="E97">
        <f>IFERROR(VLOOKUP(実施計画様式!E97,―!$C$40:$D$47,2,FALSE),0)</f>
        <v>0</v>
      </c>
      <c r="F97">
        <f>IFERROR(VLOOKUP(実施計画様式!F97,―!$E$2:$F$2,2,FALSE),0)</f>
        <v>0</v>
      </c>
      <c r="G97">
        <f>IFERROR(VLOOKUP(実施計画様式!G97,―!$G$2:$H$2,2,FALSE),0)</f>
        <v>0</v>
      </c>
      <c r="H97">
        <f>IFERROR(VLOOKUP(実施計画様式!H97,―!$I$2:$J$2,2,FALSE),0)</f>
        <v>0</v>
      </c>
      <c r="J97">
        <f>IFERROR(VLOOKUP(実施計画様式!J97,―!$K$2:$L$2,2,FALSE),0)</f>
        <v>0</v>
      </c>
      <c r="K97">
        <f>IFERROR(VLOOKUP(実施計画様式!K97,―!$M$2:$N$2,2,FALSE),0)</f>
        <v>0</v>
      </c>
      <c r="L97">
        <f>IFERROR(VLOOKUP(実施計画様式!L97,―!$O$2:$P$10,2,FALSE),0)</f>
        <v>0</v>
      </c>
      <c r="AG97">
        <f>IFERROR(VLOOKUP(実施計画様式!AG97,―!$Q$2:$R$3,2,FALSE),0)</f>
        <v>0</v>
      </c>
      <c r="AH97">
        <f>IFERROR(VLOOKUP(実施計画様式!AH97,―!$S$2:$T$3,2,FALSE),0)</f>
        <v>0</v>
      </c>
      <c r="AI97">
        <f>IFERROR(VLOOKUP(実施計画様式!AI97,―!$U$2:$V$3,2,FALSE),0)</f>
        <v>0</v>
      </c>
      <c r="AJ97">
        <f>IFERROR(VLOOKUP(実施計画様式!AJ97,―!$AD$2:$AE$14,2,FALSE),0)</f>
        <v>0</v>
      </c>
      <c r="AK97">
        <f>IFERROR(VLOOKUP(実施計画様式!AK97,―!$AD$2:$AE$14,2,FALSE),0)</f>
        <v>0</v>
      </c>
      <c r="AQ97">
        <f>IFERROR(VLOOKUP(実施計画様式!AQ97,―!$AG$2:$AH$4,2,FALSE),0)</f>
        <v>0</v>
      </c>
      <c r="AS97">
        <f t="shared" si="0"/>
        <v>0</v>
      </c>
      <c r="AT97">
        <v>99</v>
      </c>
      <c r="BB97" s="652" t="str">
        <f>IF(実施計画様式!F97="","",IF(PRODUCT(D97:AQ97)=0,"error",""))</f>
        <v/>
      </c>
    </row>
    <row r="98" spans="3:54">
      <c r="C98">
        <v>17</v>
      </c>
      <c r="D98" s="536">
        <f>IFERROR(VLOOKUP(実施計画様式!D98,―!A$14:B$16,2,FALSE),0)</f>
        <v>0</v>
      </c>
      <c r="E98">
        <f>IFERROR(VLOOKUP(実施計画様式!E98,―!$C$40:$D$47,2,FALSE),0)</f>
        <v>0</v>
      </c>
      <c r="F98">
        <f>IFERROR(VLOOKUP(実施計画様式!F98,―!$E$2:$F$2,2,FALSE),0)</f>
        <v>0</v>
      </c>
      <c r="G98">
        <f>IFERROR(VLOOKUP(実施計画様式!G98,―!$G$2:$H$2,2,FALSE),0)</f>
        <v>0</v>
      </c>
      <c r="H98">
        <f>IFERROR(VLOOKUP(実施計画様式!H98,―!$I$2:$J$2,2,FALSE),0)</f>
        <v>0</v>
      </c>
      <c r="J98">
        <f>IFERROR(VLOOKUP(実施計画様式!J98,―!$K$2:$L$2,2,FALSE),0)</f>
        <v>0</v>
      </c>
      <c r="K98">
        <f>IFERROR(VLOOKUP(実施計画様式!K98,―!$M$2:$N$2,2,FALSE),0)</f>
        <v>0</v>
      </c>
      <c r="L98">
        <f>IFERROR(VLOOKUP(実施計画様式!L98,―!$O$2:$P$10,2,FALSE),0)</f>
        <v>0</v>
      </c>
      <c r="AG98">
        <f>IFERROR(VLOOKUP(実施計画様式!AG98,―!$Q$2:$R$3,2,FALSE),0)</f>
        <v>0</v>
      </c>
      <c r="AH98">
        <f>IFERROR(VLOOKUP(実施計画様式!AH98,―!$S$2:$T$3,2,FALSE),0)</f>
        <v>0</v>
      </c>
      <c r="AI98">
        <f>IFERROR(VLOOKUP(実施計画様式!AI98,―!$U$2:$V$3,2,FALSE),0)</f>
        <v>0</v>
      </c>
      <c r="AJ98">
        <f>IFERROR(VLOOKUP(実施計画様式!AJ98,―!$AD$2:$AE$14,2,FALSE),0)</f>
        <v>0</v>
      </c>
      <c r="AK98">
        <f>IFERROR(VLOOKUP(実施計画様式!AK98,―!$AD$2:$AE$14,2,FALSE),0)</f>
        <v>0</v>
      </c>
      <c r="AQ98">
        <f>IFERROR(VLOOKUP(実施計画様式!AQ98,―!$AG$2:$AH$4,2,FALSE),0)</f>
        <v>0</v>
      </c>
      <c r="AS98">
        <f t="shared" si="0"/>
        <v>0</v>
      </c>
      <c r="AT98">
        <v>99</v>
      </c>
      <c r="BB98" s="652" t="str">
        <f>IF(実施計画様式!F98="","",IF(PRODUCT(D98:AQ98)=0,"error",""))</f>
        <v/>
      </c>
    </row>
    <row r="99" spans="3:54">
      <c r="C99">
        <v>18</v>
      </c>
      <c r="D99" s="536">
        <f>IFERROR(VLOOKUP(実施計画様式!D99,―!A$14:B$16,2,FALSE),0)</f>
        <v>0</v>
      </c>
      <c r="E99">
        <f>IFERROR(VLOOKUP(実施計画様式!E99,―!$C$40:$D$47,2,FALSE),0)</f>
        <v>0</v>
      </c>
      <c r="F99">
        <f>IFERROR(VLOOKUP(実施計画様式!F99,―!$E$2:$F$2,2,FALSE),0)</f>
        <v>0</v>
      </c>
      <c r="G99">
        <f>IFERROR(VLOOKUP(実施計画様式!G99,―!$G$2:$H$2,2,FALSE),0)</f>
        <v>0</v>
      </c>
      <c r="H99">
        <f>IFERROR(VLOOKUP(実施計画様式!H99,―!$I$2:$J$2,2,FALSE),0)</f>
        <v>0</v>
      </c>
      <c r="J99">
        <f>IFERROR(VLOOKUP(実施計画様式!J99,―!$K$2:$L$2,2,FALSE),0)</f>
        <v>0</v>
      </c>
      <c r="K99">
        <f>IFERROR(VLOOKUP(実施計画様式!K99,―!$M$2:$N$2,2,FALSE),0)</f>
        <v>0</v>
      </c>
      <c r="L99">
        <f>IFERROR(VLOOKUP(実施計画様式!L99,―!$O$2:$P$10,2,FALSE),0)</f>
        <v>0</v>
      </c>
      <c r="AG99">
        <f>IFERROR(VLOOKUP(実施計画様式!AG99,―!$Q$2:$R$3,2,FALSE),0)</f>
        <v>0</v>
      </c>
      <c r="AH99">
        <f>IFERROR(VLOOKUP(実施計画様式!AH99,―!$S$2:$T$3,2,FALSE),0)</f>
        <v>0</v>
      </c>
      <c r="AI99">
        <f>IFERROR(VLOOKUP(実施計画様式!AI99,―!$U$2:$V$3,2,FALSE),0)</f>
        <v>0</v>
      </c>
      <c r="AJ99">
        <f>IFERROR(VLOOKUP(実施計画様式!AJ99,―!$AD$2:$AE$14,2,FALSE),0)</f>
        <v>0</v>
      </c>
      <c r="AK99">
        <f>IFERROR(VLOOKUP(実施計画様式!AK99,―!$AD$2:$AE$14,2,FALSE),0)</f>
        <v>0</v>
      </c>
      <c r="AQ99">
        <f>IFERROR(VLOOKUP(実施計画様式!AQ99,―!$AG$2:$AH$4,2,FALSE),0)</f>
        <v>0</v>
      </c>
      <c r="AS99">
        <f t="shared" si="0"/>
        <v>0</v>
      </c>
      <c r="AT99">
        <v>99</v>
      </c>
      <c r="BB99" s="652" t="str">
        <f>IF(実施計画様式!F99="","",IF(PRODUCT(D99:AQ99)=0,"error",""))</f>
        <v/>
      </c>
    </row>
    <row r="100" spans="3:54">
      <c r="C100">
        <v>19</v>
      </c>
      <c r="D100" s="536">
        <f>IFERROR(VLOOKUP(実施計画様式!D100,―!A$14:B$16,2,FALSE),0)</f>
        <v>0</v>
      </c>
      <c r="E100">
        <f>IFERROR(VLOOKUP(実施計画様式!E100,―!$C$40:$D$47,2,FALSE),0)</f>
        <v>0</v>
      </c>
      <c r="F100">
        <f>IFERROR(VLOOKUP(実施計画様式!F100,―!$E$2:$F$2,2,FALSE),0)</f>
        <v>0</v>
      </c>
      <c r="G100">
        <f>IFERROR(VLOOKUP(実施計画様式!G100,―!$G$2:$H$2,2,FALSE),0)</f>
        <v>0</v>
      </c>
      <c r="H100">
        <f>IFERROR(VLOOKUP(実施計画様式!H100,―!$I$2:$J$2,2,FALSE),0)</f>
        <v>0</v>
      </c>
      <c r="J100">
        <f>IFERROR(VLOOKUP(実施計画様式!J100,―!$K$2:$L$2,2,FALSE),0)</f>
        <v>0</v>
      </c>
      <c r="K100">
        <f>IFERROR(VLOOKUP(実施計画様式!K100,―!$M$2:$N$2,2,FALSE),0)</f>
        <v>0</v>
      </c>
      <c r="L100">
        <f>IFERROR(VLOOKUP(実施計画様式!L100,―!$O$2:$P$10,2,FALSE),0)</f>
        <v>0</v>
      </c>
      <c r="AG100">
        <f>IFERROR(VLOOKUP(実施計画様式!AG100,―!$Q$2:$R$3,2,FALSE),0)</f>
        <v>0</v>
      </c>
      <c r="AH100">
        <f>IFERROR(VLOOKUP(実施計画様式!AH100,―!$S$2:$T$3,2,FALSE),0)</f>
        <v>0</v>
      </c>
      <c r="AI100">
        <f>IFERROR(VLOOKUP(実施計画様式!AI100,―!$U$2:$V$3,2,FALSE),0)</f>
        <v>0</v>
      </c>
      <c r="AJ100">
        <f>IFERROR(VLOOKUP(実施計画様式!AJ100,―!$AD$2:$AE$14,2,FALSE),0)</f>
        <v>0</v>
      </c>
      <c r="AK100">
        <f>IFERROR(VLOOKUP(実施計画様式!AK100,―!$AD$2:$AE$14,2,FALSE),0)</f>
        <v>0</v>
      </c>
      <c r="AQ100">
        <f>IFERROR(VLOOKUP(実施計画様式!AQ100,―!$AG$2:$AH$4,2,FALSE),0)</f>
        <v>0</v>
      </c>
      <c r="AS100">
        <f t="shared" si="0"/>
        <v>0</v>
      </c>
      <c r="AT100">
        <v>99</v>
      </c>
      <c r="BB100" s="652" t="str">
        <f>IF(実施計画様式!F100="","",IF(PRODUCT(D100:AQ100)=0,"error",""))</f>
        <v/>
      </c>
    </row>
    <row r="101" spans="3:54">
      <c r="C101">
        <v>20</v>
      </c>
      <c r="D101" s="536">
        <f>IFERROR(VLOOKUP(実施計画様式!D101,―!A$14:B$16,2,FALSE),0)</f>
        <v>0</v>
      </c>
      <c r="E101">
        <f>IFERROR(VLOOKUP(実施計画様式!E101,―!$C$40:$D$47,2,FALSE),0)</f>
        <v>0</v>
      </c>
      <c r="F101">
        <f>IFERROR(VLOOKUP(実施計画様式!F101,―!$E$2:$F$2,2,FALSE),0)</f>
        <v>0</v>
      </c>
      <c r="G101">
        <f>IFERROR(VLOOKUP(実施計画様式!G101,―!$G$2:$H$2,2,FALSE),0)</f>
        <v>0</v>
      </c>
      <c r="H101">
        <f>IFERROR(VLOOKUP(実施計画様式!H101,―!$I$2:$J$2,2,FALSE),0)</f>
        <v>0</v>
      </c>
      <c r="J101">
        <f>IFERROR(VLOOKUP(実施計画様式!J101,―!$K$2:$L$2,2,FALSE),0)</f>
        <v>0</v>
      </c>
      <c r="K101">
        <f>IFERROR(VLOOKUP(実施計画様式!K101,―!$M$2:$N$2,2,FALSE),0)</f>
        <v>0</v>
      </c>
      <c r="L101">
        <f>IFERROR(VLOOKUP(実施計画様式!L101,―!$O$2:$P$10,2,FALSE),0)</f>
        <v>0</v>
      </c>
      <c r="AG101">
        <f>IFERROR(VLOOKUP(実施計画様式!AG101,―!$Q$2:$R$3,2,FALSE),0)</f>
        <v>0</v>
      </c>
      <c r="AH101">
        <f>IFERROR(VLOOKUP(実施計画様式!AH101,―!$S$2:$T$3,2,FALSE),0)</f>
        <v>0</v>
      </c>
      <c r="AI101">
        <f>IFERROR(VLOOKUP(実施計画様式!AI101,―!$U$2:$V$3,2,FALSE),0)</f>
        <v>0</v>
      </c>
      <c r="AJ101">
        <f>IFERROR(VLOOKUP(実施計画様式!AJ101,―!$AD$2:$AE$14,2,FALSE),0)</f>
        <v>0</v>
      </c>
      <c r="AK101">
        <f>IFERROR(VLOOKUP(実施計画様式!AK101,―!$AD$2:$AE$14,2,FALSE),0)</f>
        <v>0</v>
      </c>
      <c r="AQ101">
        <f>IFERROR(VLOOKUP(実施計画様式!AQ101,―!$AG$2:$AH$4,2,FALSE),0)</f>
        <v>0</v>
      </c>
      <c r="AS101">
        <f t="shared" si="0"/>
        <v>0</v>
      </c>
      <c r="AT101">
        <v>99</v>
      </c>
      <c r="BB101" s="652" t="str">
        <f>IF(実施計画様式!F101="","",IF(PRODUCT(D101:AQ101)=0,"error",""))</f>
        <v/>
      </c>
    </row>
    <row r="102" spans="3:54">
      <c r="C102">
        <v>21</v>
      </c>
      <c r="D102" s="536">
        <f>IFERROR(VLOOKUP(実施計画様式!D102,―!A$14:B$16,2,FALSE),0)</f>
        <v>0</v>
      </c>
      <c r="E102">
        <f>IFERROR(VLOOKUP(実施計画様式!E102,―!$C$40:$D$47,2,FALSE),0)</f>
        <v>0</v>
      </c>
      <c r="F102">
        <f>IFERROR(VLOOKUP(実施計画様式!F102,―!$E$2:$F$2,2,FALSE),0)</f>
        <v>0</v>
      </c>
      <c r="G102">
        <f>IFERROR(VLOOKUP(実施計画様式!G102,―!$G$2:$H$2,2,FALSE),0)</f>
        <v>0</v>
      </c>
      <c r="H102">
        <f>IFERROR(VLOOKUP(実施計画様式!H102,―!$I$2:$J$2,2,FALSE),0)</f>
        <v>0</v>
      </c>
      <c r="J102">
        <f>IFERROR(VLOOKUP(実施計画様式!J102,―!$K$2:$L$2,2,FALSE),0)</f>
        <v>0</v>
      </c>
      <c r="K102">
        <f>IFERROR(VLOOKUP(実施計画様式!K102,―!$M$2:$N$2,2,FALSE),0)</f>
        <v>0</v>
      </c>
      <c r="L102">
        <f>IFERROR(VLOOKUP(実施計画様式!L102,―!$O$2:$P$10,2,FALSE),0)</f>
        <v>0</v>
      </c>
      <c r="AG102">
        <f>IFERROR(VLOOKUP(実施計画様式!AG102,―!$Q$2:$R$3,2,FALSE),0)</f>
        <v>0</v>
      </c>
      <c r="AH102">
        <f>IFERROR(VLOOKUP(実施計画様式!AH102,―!$S$2:$T$3,2,FALSE),0)</f>
        <v>0</v>
      </c>
      <c r="AI102">
        <f>IFERROR(VLOOKUP(実施計画様式!AI102,―!$U$2:$V$3,2,FALSE),0)</f>
        <v>0</v>
      </c>
      <c r="AJ102">
        <f>IFERROR(VLOOKUP(実施計画様式!AJ102,―!$AD$2:$AE$14,2,FALSE),0)</f>
        <v>0</v>
      </c>
      <c r="AK102">
        <f>IFERROR(VLOOKUP(実施計画様式!AK102,―!$AD$2:$AE$14,2,FALSE),0)</f>
        <v>0</v>
      </c>
      <c r="AQ102">
        <f>IFERROR(VLOOKUP(実施計画様式!AQ102,―!$AG$2:$AH$4,2,FALSE),0)</f>
        <v>0</v>
      </c>
      <c r="AS102">
        <f t="shared" si="0"/>
        <v>0</v>
      </c>
      <c r="AT102">
        <v>99</v>
      </c>
      <c r="BB102" s="652" t="str">
        <f>IF(実施計画様式!F102="","",IF(PRODUCT(D102:AQ102)=0,"error",""))</f>
        <v/>
      </c>
    </row>
    <row r="103" spans="3:54">
      <c r="C103">
        <v>22</v>
      </c>
      <c r="D103" s="536">
        <f>IFERROR(VLOOKUP(実施計画様式!D103,―!A$14:B$16,2,FALSE),0)</f>
        <v>0</v>
      </c>
      <c r="E103">
        <f>IFERROR(VLOOKUP(実施計画様式!E103,―!$C$40:$D$47,2,FALSE),0)</f>
        <v>0</v>
      </c>
      <c r="F103">
        <f>IFERROR(VLOOKUP(実施計画様式!F103,―!$E$2:$F$2,2,FALSE),0)</f>
        <v>0</v>
      </c>
      <c r="G103">
        <f>IFERROR(VLOOKUP(実施計画様式!G103,―!$G$2:$H$2,2,FALSE),0)</f>
        <v>0</v>
      </c>
      <c r="H103">
        <f>IFERROR(VLOOKUP(実施計画様式!H103,―!$I$2:$J$2,2,FALSE),0)</f>
        <v>0</v>
      </c>
      <c r="J103">
        <f>IFERROR(VLOOKUP(実施計画様式!J103,―!$K$2:$L$2,2,FALSE),0)</f>
        <v>0</v>
      </c>
      <c r="K103">
        <f>IFERROR(VLOOKUP(実施計画様式!K103,―!$M$2:$N$2,2,FALSE),0)</f>
        <v>0</v>
      </c>
      <c r="L103">
        <f>IFERROR(VLOOKUP(実施計画様式!L103,―!$O$2:$P$10,2,FALSE),0)</f>
        <v>0</v>
      </c>
      <c r="AG103">
        <f>IFERROR(VLOOKUP(実施計画様式!AG103,―!$Q$2:$R$3,2,FALSE),0)</f>
        <v>0</v>
      </c>
      <c r="AH103">
        <f>IFERROR(VLOOKUP(実施計画様式!AH103,―!$S$2:$T$3,2,FALSE),0)</f>
        <v>0</v>
      </c>
      <c r="AI103">
        <f>IFERROR(VLOOKUP(実施計画様式!AI103,―!$U$2:$V$3,2,FALSE),0)</f>
        <v>0</v>
      </c>
      <c r="AJ103">
        <f>IFERROR(VLOOKUP(実施計画様式!AJ103,―!$AD$2:$AE$14,2,FALSE),0)</f>
        <v>0</v>
      </c>
      <c r="AK103">
        <f>IFERROR(VLOOKUP(実施計画様式!AK103,―!$AD$2:$AE$14,2,FALSE),0)</f>
        <v>0</v>
      </c>
      <c r="AQ103">
        <f>IFERROR(VLOOKUP(実施計画様式!AQ103,―!$AG$2:$AH$4,2,FALSE),0)</f>
        <v>0</v>
      </c>
      <c r="AS103">
        <f t="shared" si="0"/>
        <v>0</v>
      </c>
      <c r="AT103">
        <v>99</v>
      </c>
      <c r="BB103" s="652" t="str">
        <f>IF(実施計画様式!F103="","",IF(PRODUCT(D103:AQ103)=0,"error",""))</f>
        <v/>
      </c>
    </row>
    <row r="104" spans="3:54">
      <c r="C104">
        <v>23</v>
      </c>
      <c r="D104" s="536">
        <f>IFERROR(VLOOKUP(実施計画様式!D104,―!A$14:B$16,2,FALSE),0)</f>
        <v>0</v>
      </c>
      <c r="E104">
        <f>IFERROR(VLOOKUP(実施計画様式!E104,―!$C$40:$D$47,2,FALSE),0)</f>
        <v>0</v>
      </c>
      <c r="F104">
        <f>IFERROR(VLOOKUP(実施計画様式!F104,―!$E$2:$F$2,2,FALSE),0)</f>
        <v>0</v>
      </c>
      <c r="G104">
        <f>IFERROR(VLOOKUP(実施計画様式!G104,―!$G$2:$H$2,2,FALSE),0)</f>
        <v>0</v>
      </c>
      <c r="H104">
        <f>IFERROR(VLOOKUP(実施計画様式!H104,―!$I$2:$J$2,2,FALSE),0)</f>
        <v>0</v>
      </c>
      <c r="J104">
        <f>IFERROR(VLOOKUP(実施計画様式!J104,―!$K$2:$L$2,2,FALSE),0)</f>
        <v>0</v>
      </c>
      <c r="K104">
        <f>IFERROR(VLOOKUP(実施計画様式!K104,―!$M$2:$N$2,2,FALSE),0)</f>
        <v>0</v>
      </c>
      <c r="L104">
        <f>IFERROR(VLOOKUP(実施計画様式!L104,―!$O$2:$P$10,2,FALSE),0)</f>
        <v>0</v>
      </c>
      <c r="AG104">
        <f>IFERROR(VLOOKUP(実施計画様式!AG104,―!$Q$2:$R$3,2,FALSE),0)</f>
        <v>0</v>
      </c>
      <c r="AH104">
        <f>IFERROR(VLOOKUP(実施計画様式!AH104,―!$S$2:$T$3,2,FALSE),0)</f>
        <v>0</v>
      </c>
      <c r="AI104">
        <f>IFERROR(VLOOKUP(実施計画様式!AI104,―!$U$2:$V$3,2,FALSE),0)</f>
        <v>0</v>
      </c>
      <c r="AJ104">
        <f>IFERROR(VLOOKUP(実施計画様式!AJ104,―!$AD$2:$AE$14,2,FALSE),0)</f>
        <v>0</v>
      </c>
      <c r="AK104">
        <f>IFERROR(VLOOKUP(実施計画様式!AK104,―!$AD$2:$AE$14,2,FALSE),0)</f>
        <v>0</v>
      </c>
      <c r="AQ104">
        <f>IFERROR(VLOOKUP(実施計画様式!AQ104,―!$AG$2:$AH$4,2,FALSE),0)</f>
        <v>0</v>
      </c>
      <c r="AS104">
        <f t="shared" si="0"/>
        <v>0</v>
      </c>
      <c r="AT104">
        <v>99</v>
      </c>
      <c r="BB104" s="652" t="str">
        <f>IF(実施計画様式!F104="","",IF(PRODUCT(D104:AQ104)=0,"error",""))</f>
        <v/>
      </c>
    </row>
    <row r="105" spans="3:54">
      <c r="C105">
        <v>24</v>
      </c>
      <c r="D105" s="536">
        <f>IFERROR(VLOOKUP(実施計画様式!D105,―!A$14:B$16,2,FALSE),0)</f>
        <v>0</v>
      </c>
      <c r="E105">
        <f>IFERROR(VLOOKUP(実施計画様式!E105,―!$C$40:$D$47,2,FALSE),0)</f>
        <v>0</v>
      </c>
      <c r="F105">
        <f>IFERROR(VLOOKUP(実施計画様式!F105,―!$E$2:$F$2,2,FALSE),0)</f>
        <v>0</v>
      </c>
      <c r="G105">
        <f>IFERROR(VLOOKUP(実施計画様式!G105,―!$G$2:$H$2,2,FALSE),0)</f>
        <v>0</v>
      </c>
      <c r="H105">
        <f>IFERROR(VLOOKUP(実施計画様式!H105,―!$I$2:$J$2,2,FALSE),0)</f>
        <v>0</v>
      </c>
      <c r="J105">
        <f>IFERROR(VLOOKUP(実施計画様式!J105,―!$K$2:$L$2,2,FALSE),0)</f>
        <v>0</v>
      </c>
      <c r="K105">
        <f>IFERROR(VLOOKUP(実施計画様式!K105,―!$M$2:$N$2,2,FALSE),0)</f>
        <v>0</v>
      </c>
      <c r="L105">
        <f>IFERROR(VLOOKUP(実施計画様式!L105,―!$O$2:$P$10,2,FALSE),0)</f>
        <v>0</v>
      </c>
      <c r="AG105">
        <f>IFERROR(VLOOKUP(実施計画様式!AG105,―!$Q$2:$R$3,2,FALSE),0)</f>
        <v>0</v>
      </c>
      <c r="AH105">
        <f>IFERROR(VLOOKUP(実施計画様式!AH105,―!$S$2:$T$3,2,FALSE),0)</f>
        <v>0</v>
      </c>
      <c r="AI105">
        <f>IFERROR(VLOOKUP(実施計画様式!AI105,―!$U$2:$V$3,2,FALSE),0)</f>
        <v>0</v>
      </c>
      <c r="AJ105">
        <f>IFERROR(VLOOKUP(実施計画様式!AJ105,―!$AD$2:$AE$14,2,FALSE),0)</f>
        <v>0</v>
      </c>
      <c r="AK105">
        <f>IFERROR(VLOOKUP(実施計画様式!AK105,―!$AD$2:$AE$14,2,FALSE),0)</f>
        <v>0</v>
      </c>
      <c r="AQ105">
        <f>IFERROR(VLOOKUP(実施計画様式!AQ105,―!$AG$2:$AH$4,2,FALSE),0)</f>
        <v>0</v>
      </c>
      <c r="AS105">
        <f t="shared" si="0"/>
        <v>0</v>
      </c>
      <c r="AT105">
        <v>99</v>
      </c>
      <c r="BB105" s="652" t="str">
        <f>IF(実施計画様式!F105="","",IF(PRODUCT(D105:AQ105)=0,"error",""))</f>
        <v/>
      </c>
    </row>
    <row r="106" spans="3:54">
      <c r="C106">
        <v>25</v>
      </c>
      <c r="D106" s="536">
        <f>IFERROR(VLOOKUP(実施計画様式!D106,―!A$14:B$16,2,FALSE),0)</f>
        <v>0</v>
      </c>
      <c r="E106">
        <f>IFERROR(VLOOKUP(実施計画様式!E106,―!$C$40:$D$47,2,FALSE),0)</f>
        <v>0</v>
      </c>
      <c r="F106">
        <f>IFERROR(VLOOKUP(実施計画様式!F106,―!$E$2:$F$2,2,FALSE),0)</f>
        <v>0</v>
      </c>
      <c r="G106">
        <f>IFERROR(VLOOKUP(実施計画様式!G106,―!$G$2:$H$2,2,FALSE),0)</f>
        <v>0</v>
      </c>
      <c r="H106">
        <f>IFERROR(VLOOKUP(実施計画様式!H106,―!$I$2:$J$2,2,FALSE),0)</f>
        <v>0</v>
      </c>
      <c r="J106">
        <f>IFERROR(VLOOKUP(実施計画様式!J106,―!$K$2:$L$2,2,FALSE),0)</f>
        <v>0</v>
      </c>
      <c r="K106">
        <f>IFERROR(VLOOKUP(実施計画様式!K106,―!$M$2:$N$2,2,FALSE),0)</f>
        <v>0</v>
      </c>
      <c r="L106">
        <f>IFERROR(VLOOKUP(実施計画様式!L106,―!$O$2:$P$10,2,FALSE),0)</f>
        <v>0</v>
      </c>
      <c r="AG106">
        <f>IFERROR(VLOOKUP(実施計画様式!AG106,―!$Q$2:$R$3,2,FALSE),0)</f>
        <v>0</v>
      </c>
      <c r="AH106">
        <f>IFERROR(VLOOKUP(実施計画様式!AH106,―!$S$2:$T$3,2,FALSE),0)</f>
        <v>0</v>
      </c>
      <c r="AI106">
        <f>IFERROR(VLOOKUP(実施計画様式!AI106,―!$U$2:$V$3,2,FALSE),0)</f>
        <v>0</v>
      </c>
      <c r="AJ106">
        <f>IFERROR(VLOOKUP(実施計画様式!AJ106,―!$AD$2:$AE$14,2,FALSE),0)</f>
        <v>0</v>
      </c>
      <c r="AK106">
        <f>IFERROR(VLOOKUP(実施計画様式!AK106,―!$AD$2:$AE$14,2,FALSE),0)</f>
        <v>0</v>
      </c>
      <c r="AQ106">
        <f>IFERROR(VLOOKUP(実施計画様式!AQ106,―!$AG$2:$AH$4,2,FALSE),0)</f>
        <v>0</v>
      </c>
      <c r="AS106">
        <f t="shared" si="0"/>
        <v>0</v>
      </c>
      <c r="AT106">
        <v>99</v>
      </c>
      <c r="BB106" s="652" t="str">
        <f>IF(実施計画様式!F106="","",IF(PRODUCT(D106:AQ106)=0,"error",""))</f>
        <v/>
      </c>
    </row>
    <row r="107" spans="3:54">
      <c r="C107">
        <v>26</v>
      </c>
      <c r="D107" s="536">
        <f>IFERROR(VLOOKUP(実施計画様式!D107,―!A$14:B$16,2,FALSE),0)</f>
        <v>0</v>
      </c>
      <c r="E107">
        <f>IFERROR(VLOOKUP(実施計画様式!E107,―!$C$40:$D$47,2,FALSE),0)</f>
        <v>0</v>
      </c>
      <c r="F107">
        <f>IFERROR(VLOOKUP(実施計画様式!F107,―!$E$2:$F$2,2,FALSE),0)</f>
        <v>0</v>
      </c>
      <c r="G107">
        <f>IFERROR(VLOOKUP(実施計画様式!G107,―!$G$2:$H$2,2,FALSE),0)</f>
        <v>0</v>
      </c>
      <c r="H107">
        <f>IFERROR(VLOOKUP(実施計画様式!H107,―!$I$2:$J$2,2,FALSE),0)</f>
        <v>0</v>
      </c>
      <c r="J107">
        <f>IFERROR(VLOOKUP(実施計画様式!J107,―!$K$2:$L$2,2,FALSE),0)</f>
        <v>0</v>
      </c>
      <c r="K107">
        <f>IFERROR(VLOOKUP(実施計画様式!K107,―!$M$2:$N$2,2,FALSE),0)</f>
        <v>0</v>
      </c>
      <c r="L107">
        <f>IFERROR(VLOOKUP(実施計画様式!L107,―!$O$2:$P$10,2,FALSE),0)</f>
        <v>0</v>
      </c>
      <c r="AG107">
        <f>IFERROR(VLOOKUP(実施計画様式!AG107,―!$Q$2:$R$3,2,FALSE),0)</f>
        <v>0</v>
      </c>
      <c r="AH107">
        <f>IFERROR(VLOOKUP(実施計画様式!AH107,―!$S$2:$T$3,2,FALSE),0)</f>
        <v>0</v>
      </c>
      <c r="AI107">
        <f>IFERROR(VLOOKUP(実施計画様式!AI107,―!$U$2:$V$3,2,FALSE),0)</f>
        <v>0</v>
      </c>
      <c r="AJ107">
        <f>IFERROR(VLOOKUP(実施計画様式!AJ107,―!$AD$2:$AE$14,2,FALSE),0)</f>
        <v>0</v>
      </c>
      <c r="AK107">
        <f>IFERROR(VLOOKUP(実施計画様式!AK107,―!$AD$2:$AE$14,2,FALSE),0)</f>
        <v>0</v>
      </c>
      <c r="AQ107">
        <f>IFERROR(VLOOKUP(実施計画様式!AQ107,―!$AG$2:$AH$4,2,FALSE),0)</f>
        <v>0</v>
      </c>
      <c r="AS107">
        <f t="shared" si="0"/>
        <v>0</v>
      </c>
      <c r="AT107">
        <v>99</v>
      </c>
      <c r="BB107" s="652" t="str">
        <f>IF(実施計画様式!F107="","",IF(PRODUCT(D107:AQ107)=0,"error",""))</f>
        <v/>
      </c>
    </row>
    <row r="108" spans="3:54">
      <c r="C108">
        <v>27</v>
      </c>
      <c r="D108" s="536">
        <f>IFERROR(VLOOKUP(実施計画様式!D108,―!A$14:B$16,2,FALSE),0)</f>
        <v>0</v>
      </c>
      <c r="E108">
        <f>IFERROR(VLOOKUP(実施計画様式!E108,―!$C$40:$D$47,2,FALSE),0)</f>
        <v>0</v>
      </c>
      <c r="F108">
        <f>IFERROR(VLOOKUP(実施計画様式!F108,―!$E$2:$F$2,2,FALSE),0)</f>
        <v>0</v>
      </c>
      <c r="G108">
        <f>IFERROR(VLOOKUP(実施計画様式!G108,―!$G$2:$H$2,2,FALSE),0)</f>
        <v>0</v>
      </c>
      <c r="H108">
        <f>IFERROR(VLOOKUP(実施計画様式!H108,―!$I$2:$J$2,2,FALSE),0)</f>
        <v>0</v>
      </c>
      <c r="J108">
        <f>IFERROR(VLOOKUP(実施計画様式!J108,―!$K$2:$L$2,2,FALSE),0)</f>
        <v>0</v>
      </c>
      <c r="K108">
        <f>IFERROR(VLOOKUP(実施計画様式!K108,―!$M$2:$N$2,2,FALSE),0)</f>
        <v>0</v>
      </c>
      <c r="L108">
        <f>IFERROR(VLOOKUP(実施計画様式!L108,―!$O$2:$P$10,2,FALSE),0)</f>
        <v>0</v>
      </c>
      <c r="AG108">
        <f>IFERROR(VLOOKUP(実施計画様式!AG108,―!$Q$2:$R$3,2,FALSE),0)</f>
        <v>0</v>
      </c>
      <c r="AH108">
        <f>IFERROR(VLOOKUP(実施計画様式!AH108,―!$S$2:$T$3,2,FALSE),0)</f>
        <v>0</v>
      </c>
      <c r="AI108">
        <f>IFERROR(VLOOKUP(実施計画様式!AI108,―!$U$2:$V$3,2,FALSE),0)</f>
        <v>0</v>
      </c>
      <c r="AJ108">
        <f>IFERROR(VLOOKUP(実施計画様式!AJ108,―!$AD$2:$AE$14,2,FALSE),0)</f>
        <v>0</v>
      </c>
      <c r="AK108">
        <f>IFERROR(VLOOKUP(実施計画様式!AK108,―!$AD$2:$AE$14,2,FALSE),0)</f>
        <v>0</v>
      </c>
      <c r="AQ108">
        <f>IFERROR(VLOOKUP(実施計画様式!AQ108,―!$AG$2:$AH$4,2,FALSE),0)</f>
        <v>0</v>
      </c>
      <c r="AS108">
        <f t="shared" si="0"/>
        <v>0</v>
      </c>
      <c r="AT108">
        <v>99</v>
      </c>
      <c r="BB108" s="652" t="str">
        <f>IF(実施計画様式!F108="","",IF(PRODUCT(D108:AQ108)=0,"error",""))</f>
        <v/>
      </c>
    </row>
    <row r="109" spans="3:54">
      <c r="C109">
        <v>28</v>
      </c>
      <c r="D109" s="536">
        <f>IFERROR(VLOOKUP(実施計画様式!D109,―!A$14:B$16,2,FALSE),0)</f>
        <v>0</v>
      </c>
      <c r="E109">
        <f>IFERROR(VLOOKUP(実施計画様式!E109,―!$C$40:$D$47,2,FALSE),0)</f>
        <v>0</v>
      </c>
      <c r="F109">
        <f>IFERROR(VLOOKUP(実施計画様式!F109,―!$E$2:$F$2,2,FALSE),0)</f>
        <v>0</v>
      </c>
      <c r="G109">
        <f>IFERROR(VLOOKUP(実施計画様式!G109,―!$G$2:$H$2,2,FALSE),0)</f>
        <v>0</v>
      </c>
      <c r="H109">
        <f>IFERROR(VLOOKUP(実施計画様式!H109,―!$I$2:$J$2,2,FALSE),0)</f>
        <v>0</v>
      </c>
      <c r="J109">
        <f>IFERROR(VLOOKUP(実施計画様式!J109,―!$K$2:$L$2,2,FALSE),0)</f>
        <v>0</v>
      </c>
      <c r="K109">
        <f>IFERROR(VLOOKUP(実施計画様式!K109,―!$M$2:$N$2,2,FALSE),0)</f>
        <v>0</v>
      </c>
      <c r="L109">
        <f>IFERROR(VLOOKUP(実施計画様式!L109,―!$O$2:$P$10,2,FALSE),0)</f>
        <v>0</v>
      </c>
      <c r="AG109">
        <f>IFERROR(VLOOKUP(実施計画様式!AG109,―!$Q$2:$R$3,2,FALSE),0)</f>
        <v>0</v>
      </c>
      <c r="AH109">
        <f>IFERROR(VLOOKUP(実施計画様式!AH109,―!$S$2:$T$3,2,FALSE),0)</f>
        <v>0</v>
      </c>
      <c r="AI109">
        <f>IFERROR(VLOOKUP(実施計画様式!AI109,―!$U$2:$V$3,2,FALSE),0)</f>
        <v>0</v>
      </c>
      <c r="AJ109">
        <f>IFERROR(VLOOKUP(実施計画様式!AJ109,―!$AD$2:$AE$14,2,FALSE),0)</f>
        <v>0</v>
      </c>
      <c r="AK109">
        <f>IFERROR(VLOOKUP(実施計画様式!AK109,―!$AD$2:$AE$14,2,FALSE),0)</f>
        <v>0</v>
      </c>
      <c r="AQ109">
        <f>IFERROR(VLOOKUP(実施計画様式!AQ109,―!$AG$2:$AH$4,2,FALSE),0)</f>
        <v>0</v>
      </c>
      <c r="AS109">
        <f t="shared" si="0"/>
        <v>0</v>
      </c>
      <c r="AT109">
        <v>99</v>
      </c>
      <c r="BB109" s="652" t="str">
        <f>IF(実施計画様式!F109="","",IF(PRODUCT(D109:AQ109)=0,"error",""))</f>
        <v/>
      </c>
    </row>
    <row r="110" spans="3:54">
      <c r="C110">
        <v>29</v>
      </c>
      <c r="D110" s="536">
        <f>IFERROR(VLOOKUP(実施計画様式!D110,―!A$14:B$16,2,FALSE),0)</f>
        <v>0</v>
      </c>
      <c r="E110">
        <f>IFERROR(VLOOKUP(実施計画様式!E110,―!$C$40:$D$47,2,FALSE),0)</f>
        <v>0</v>
      </c>
      <c r="F110">
        <f>IFERROR(VLOOKUP(実施計画様式!F110,―!$E$2:$F$2,2,FALSE),0)</f>
        <v>0</v>
      </c>
      <c r="G110">
        <f>IFERROR(VLOOKUP(実施計画様式!G110,―!$G$2:$H$2,2,FALSE),0)</f>
        <v>0</v>
      </c>
      <c r="H110">
        <f>IFERROR(VLOOKUP(実施計画様式!H110,―!$I$2:$J$2,2,FALSE),0)</f>
        <v>0</v>
      </c>
      <c r="J110">
        <f>IFERROR(VLOOKUP(実施計画様式!J110,―!$K$2:$L$2,2,FALSE),0)</f>
        <v>0</v>
      </c>
      <c r="K110">
        <f>IFERROR(VLOOKUP(実施計画様式!K110,―!$M$2:$N$2,2,FALSE),0)</f>
        <v>0</v>
      </c>
      <c r="L110">
        <f>IFERROR(VLOOKUP(実施計画様式!L110,―!$O$2:$P$10,2,FALSE),0)</f>
        <v>0</v>
      </c>
      <c r="AG110">
        <f>IFERROR(VLOOKUP(実施計画様式!AG110,―!$Q$2:$R$3,2,FALSE),0)</f>
        <v>0</v>
      </c>
      <c r="AH110">
        <f>IFERROR(VLOOKUP(実施計画様式!AH110,―!$S$2:$T$3,2,FALSE),0)</f>
        <v>0</v>
      </c>
      <c r="AI110">
        <f>IFERROR(VLOOKUP(実施計画様式!AI110,―!$U$2:$V$3,2,FALSE),0)</f>
        <v>0</v>
      </c>
      <c r="AJ110">
        <f>IFERROR(VLOOKUP(実施計画様式!AJ110,―!$AD$2:$AE$14,2,FALSE),0)</f>
        <v>0</v>
      </c>
      <c r="AK110">
        <f>IFERROR(VLOOKUP(実施計画様式!AK110,―!$AD$2:$AE$14,2,FALSE),0)</f>
        <v>0</v>
      </c>
      <c r="AQ110">
        <f>IFERROR(VLOOKUP(実施計画様式!AQ110,―!$AG$2:$AH$4,2,FALSE),0)</f>
        <v>0</v>
      </c>
      <c r="AS110">
        <f t="shared" si="0"/>
        <v>0</v>
      </c>
      <c r="AT110">
        <v>99</v>
      </c>
      <c r="BB110" s="652" t="str">
        <f>IF(実施計画様式!F110="","",IF(PRODUCT(D110:AQ110)=0,"error",""))</f>
        <v/>
      </c>
    </row>
    <row r="111" spans="3:54">
      <c r="C111">
        <v>30</v>
      </c>
      <c r="D111" s="536">
        <f>IFERROR(VLOOKUP(実施計画様式!D111,―!A$14:B$16,2,FALSE),0)</f>
        <v>0</v>
      </c>
      <c r="E111">
        <f>IFERROR(VLOOKUP(実施計画様式!E111,―!$C$40:$D$47,2,FALSE),0)</f>
        <v>0</v>
      </c>
      <c r="F111">
        <f>IFERROR(VLOOKUP(実施計画様式!F111,―!$E$2:$F$2,2,FALSE),0)</f>
        <v>0</v>
      </c>
      <c r="G111">
        <f>IFERROR(VLOOKUP(実施計画様式!G111,―!$G$2:$H$2,2,FALSE),0)</f>
        <v>0</v>
      </c>
      <c r="H111">
        <f>IFERROR(VLOOKUP(実施計画様式!H111,―!$I$2:$J$2,2,FALSE),0)</f>
        <v>0</v>
      </c>
      <c r="J111">
        <f>IFERROR(VLOOKUP(実施計画様式!J111,―!$K$2:$L$2,2,FALSE),0)</f>
        <v>0</v>
      </c>
      <c r="K111">
        <f>IFERROR(VLOOKUP(実施計画様式!K111,―!$M$2:$N$2,2,FALSE),0)</f>
        <v>0</v>
      </c>
      <c r="L111">
        <f>IFERROR(VLOOKUP(実施計画様式!L111,―!$O$2:$P$10,2,FALSE),0)</f>
        <v>0</v>
      </c>
      <c r="AG111">
        <f>IFERROR(VLOOKUP(実施計画様式!AG111,―!$Q$2:$R$3,2,FALSE),0)</f>
        <v>0</v>
      </c>
      <c r="AH111">
        <f>IFERROR(VLOOKUP(実施計画様式!AH111,―!$S$2:$T$3,2,FALSE),0)</f>
        <v>0</v>
      </c>
      <c r="AI111">
        <f>IFERROR(VLOOKUP(実施計画様式!AI111,―!$U$2:$V$3,2,FALSE),0)</f>
        <v>0</v>
      </c>
      <c r="AJ111">
        <f>IFERROR(VLOOKUP(実施計画様式!AJ111,―!$AD$2:$AE$14,2,FALSE),0)</f>
        <v>0</v>
      </c>
      <c r="AK111">
        <f>IFERROR(VLOOKUP(実施計画様式!AK111,―!$AD$2:$AE$14,2,FALSE),0)</f>
        <v>0</v>
      </c>
      <c r="AQ111">
        <f>IFERROR(VLOOKUP(実施計画様式!AQ111,―!$AG$2:$AH$4,2,FALSE),0)</f>
        <v>0</v>
      </c>
      <c r="AS111">
        <f t="shared" si="0"/>
        <v>0</v>
      </c>
      <c r="AT111">
        <v>99</v>
      </c>
      <c r="BB111" s="652" t="str">
        <f>IF(実施計画様式!F111="","",IF(PRODUCT(D111:AQ111)=0,"error",""))</f>
        <v/>
      </c>
    </row>
    <row r="112" spans="3:54">
      <c r="C112">
        <v>31</v>
      </c>
      <c r="D112" s="536">
        <f>IFERROR(VLOOKUP(実施計画様式!D112,―!A$14:B$16,2,FALSE),0)</f>
        <v>0</v>
      </c>
      <c r="E112">
        <f>IFERROR(VLOOKUP(実施計画様式!E112,―!$C$40:$D$47,2,FALSE),0)</f>
        <v>0</v>
      </c>
      <c r="F112">
        <f>IFERROR(VLOOKUP(実施計画様式!F112,―!$E$2:$F$2,2,FALSE),0)</f>
        <v>0</v>
      </c>
      <c r="G112">
        <f>IFERROR(VLOOKUP(実施計画様式!G112,―!$G$2:$H$2,2,FALSE),0)</f>
        <v>0</v>
      </c>
      <c r="H112">
        <f>IFERROR(VLOOKUP(実施計画様式!H112,―!$I$2:$J$2,2,FALSE),0)</f>
        <v>0</v>
      </c>
      <c r="J112">
        <f>IFERROR(VLOOKUP(実施計画様式!J112,―!$K$2:$L$2,2,FALSE),0)</f>
        <v>0</v>
      </c>
      <c r="K112">
        <f>IFERROR(VLOOKUP(実施計画様式!K112,―!$M$2:$N$2,2,FALSE),0)</f>
        <v>0</v>
      </c>
      <c r="L112">
        <f>IFERROR(VLOOKUP(実施計画様式!L112,―!$O$2:$P$10,2,FALSE),0)</f>
        <v>0</v>
      </c>
      <c r="AG112">
        <f>IFERROR(VLOOKUP(実施計画様式!AG112,―!$Q$2:$R$3,2,FALSE),0)</f>
        <v>0</v>
      </c>
      <c r="AH112">
        <f>IFERROR(VLOOKUP(実施計画様式!AH112,―!$S$2:$T$3,2,FALSE),0)</f>
        <v>0</v>
      </c>
      <c r="AI112">
        <f>IFERROR(VLOOKUP(実施計画様式!AI112,―!$U$2:$V$3,2,FALSE),0)</f>
        <v>0</v>
      </c>
      <c r="AJ112">
        <f>IFERROR(VLOOKUP(実施計画様式!AJ112,―!$AD$2:$AE$14,2,FALSE),0)</f>
        <v>0</v>
      </c>
      <c r="AK112">
        <f>IFERROR(VLOOKUP(実施計画様式!AK112,―!$AD$2:$AE$14,2,FALSE),0)</f>
        <v>0</v>
      </c>
      <c r="AQ112">
        <f>IFERROR(VLOOKUP(実施計画様式!AQ112,―!$AG$2:$AH$4,2,FALSE),0)</f>
        <v>0</v>
      </c>
      <c r="AS112">
        <f t="shared" si="0"/>
        <v>0</v>
      </c>
      <c r="AT112">
        <v>99</v>
      </c>
      <c r="BB112" s="652" t="str">
        <f>IF(実施計画様式!F112="","",IF(PRODUCT(D112:AQ112)=0,"error",""))</f>
        <v/>
      </c>
    </row>
    <row r="113" spans="3:54">
      <c r="C113">
        <v>32</v>
      </c>
      <c r="D113" s="536">
        <f>IFERROR(VLOOKUP(実施計画様式!D113,―!A$14:B$16,2,FALSE),0)</f>
        <v>0</v>
      </c>
      <c r="E113">
        <f>IFERROR(VLOOKUP(実施計画様式!E113,―!$C$40:$D$47,2,FALSE),0)</f>
        <v>0</v>
      </c>
      <c r="F113">
        <f>IFERROR(VLOOKUP(実施計画様式!F113,―!$E$2:$F$2,2,FALSE),0)</f>
        <v>0</v>
      </c>
      <c r="G113">
        <f>IFERROR(VLOOKUP(実施計画様式!G113,―!$G$2:$H$2,2,FALSE),0)</f>
        <v>0</v>
      </c>
      <c r="H113">
        <f>IFERROR(VLOOKUP(実施計画様式!H113,―!$I$2:$J$2,2,FALSE),0)</f>
        <v>0</v>
      </c>
      <c r="J113">
        <f>IFERROR(VLOOKUP(実施計画様式!J113,―!$K$2:$L$2,2,FALSE),0)</f>
        <v>0</v>
      </c>
      <c r="K113">
        <f>IFERROR(VLOOKUP(実施計画様式!K113,―!$M$2:$N$2,2,FALSE),0)</f>
        <v>0</v>
      </c>
      <c r="L113">
        <f>IFERROR(VLOOKUP(実施計画様式!L113,―!$O$2:$P$10,2,FALSE),0)</f>
        <v>0</v>
      </c>
      <c r="AG113">
        <f>IFERROR(VLOOKUP(実施計画様式!AG113,―!$Q$2:$R$3,2,FALSE),0)</f>
        <v>0</v>
      </c>
      <c r="AH113">
        <f>IFERROR(VLOOKUP(実施計画様式!AH113,―!$S$2:$T$3,2,FALSE),0)</f>
        <v>0</v>
      </c>
      <c r="AI113">
        <f>IFERROR(VLOOKUP(実施計画様式!AI113,―!$U$2:$V$3,2,FALSE),0)</f>
        <v>0</v>
      </c>
      <c r="AJ113">
        <f>IFERROR(VLOOKUP(実施計画様式!AJ113,―!$AD$2:$AE$14,2,FALSE),0)</f>
        <v>0</v>
      </c>
      <c r="AK113">
        <f>IFERROR(VLOOKUP(実施計画様式!AK113,―!$AD$2:$AE$14,2,FALSE),0)</f>
        <v>0</v>
      </c>
      <c r="AQ113">
        <f>IFERROR(VLOOKUP(実施計画様式!AQ113,―!$AG$2:$AH$4,2,FALSE),0)</f>
        <v>0</v>
      </c>
      <c r="AS113">
        <f t="shared" si="0"/>
        <v>0</v>
      </c>
      <c r="AT113">
        <v>99</v>
      </c>
      <c r="BB113" s="652" t="str">
        <f>IF(実施計画様式!F113="","",IF(PRODUCT(D113:AQ113)=0,"error",""))</f>
        <v/>
      </c>
    </row>
    <row r="114" spans="3:54">
      <c r="C114">
        <v>33</v>
      </c>
      <c r="D114" s="536">
        <f>IFERROR(VLOOKUP(実施計画様式!D114,―!A$14:B$16,2,FALSE),0)</f>
        <v>0</v>
      </c>
      <c r="E114">
        <f>IFERROR(VLOOKUP(実施計画様式!E114,―!$C$40:$D$47,2,FALSE),0)</f>
        <v>0</v>
      </c>
      <c r="F114">
        <f>IFERROR(VLOOKUP(実施計画様式!F114,―!$E$2:$F$2,2,FALSE),0)</f>
        <v>0</v>
      </c>
      <c r="G114">
        <f>IFERROR(VLOOKUP(実施計画様式!G114,―!$G$2:$H$2,2,FALSE),0)</f>
        <v>0</v>
      </c>
      <c r="H114">
        <f>IFERROR(VLOOKUP(実施計画様式!H114,―!$I$2:$J$2,2,FALSE),0)</f>
        <v>0</v>
      </c>
      <c r="J114">
        <f>IFERROR(VLOOKUP(実施計画様式!J114,―!$K$2:$L$2,2,FALSE),0)</f>
        <v>0</v>
      </c>
      <c r="K114">
        <f>IFERROR(VLOOKUP(実施計画様式!K114,―!$M$2:$N$2,2,FALSE),0)</f>
        <v>0</v>
      </c>
      <c r="L114">
        <f>IFERROR(VLOOKUP(実施計画様式!L114,―!$O$2:$P$10,2,FALSE),0)</f>
        <v>0</v>
      </c>
      <c r="AG114">
        <f>IFERROR(VLOOKUP(実施計画様式!AG114,―!$Q$2:$R$3,2,FALSE),0)</f>
        <v>0</v>
      </c>
      <c r="AH114">
        <f>IFERROR(VLOOKUP(実施計画様式!AH114,―!$S$2:$T$3,2,FALSE),0)</f>
        <v>0</v>
      </c>
      <c r="AI114">
        <f>IFERROR(VLOOKUP(実施計画様式!AI114,―!$U$2:$V$3,2,FALSE),0)</f>
        <v>0</v>
      </c>
      <c r="AJ114">
        <f>IFERROR(VLOOKUP(実施計画様式!AJ114,―!$AD$2:$AE$14,2,FALSE),0)</f>
        <v>0</v>
      </c>
      <c r="AK114">
        <f>IFERROR(VLOOKUP(実施計画様式!AK114,―!$AD$2:$AE$14,2,FALSE),0)</f>
        <v>0</v>
      </c>
      <c r="AQ114">
        <f>IFERROR(VLOOKUP(実施計画様式!AQ114,―!$AG$2:$AH$4,2,FALSE),0)</f>
        <v>0</v>
      </c>
      <c r="AS114">
        <f t="shared" si="0"/>
        <v>0</v>
      </c>
      <c r="AT114">
        <v>99</v>
      </c>
      <c r="BB114" s="652" t="str">
        <f>IF(実施計画様式!F114="","",IF(PRODUCT(D114:AQ114)=0,"error",""))</f>
        <v/>
      </c>
    </row>
    <row r="115" spans="3:54">
      <c r="C115">
        <v>34</v>
      </c>
      <c r="D115" s="536">
        <f>IFERROR(VLOOKUP(実施計画様式!D115,―!A$14:B$16,2,FALSE),0)</f>
        <v>0</v>
      </c>
      <c r="E115">
        <f>IFERROR(VLOOKUP(実施計画様式!E115,―!$C$40:$D$47,2,FALSE),0)</f>
        <v>0</v>
      </c>
      <c r="F115">
        <f>IFERROR(VLOOKUP(実施計画様式!F115,―!$E$2:$F$2,2,FALSE),0)</f>
        <v>0</v>
      </c>
      <c r="G115">
        <f>IFERROR(VLOOKUP(実施計画様式!G115,―!$G$2:$H$2,2,FALSE),0)</f>
        <v>0</v>
      </c>
      <c r="H115">
        <f>IFERROR(VLOOKUP(実施計画様式!H115,―!$I$2:$J$2,2,FALSE),0)</f>
        <v>0</v>
      </c>
      <c r="J115">
        <f>IFERROR(VLOOKUP(実施計画様式!J115,―!$K$2:$L$2,2,FALSE),0)</f>
        <v>0</v>
      </c>
      <c r="K115">
        <f>IFERROR(VLOOKUP(実施計画様式!K115,―!$M$2:$N$2,2,FALSE),0)</f>
        <v>0</v>
      </c>
      <c r="L115">
        <f>IFERROR(VLOOKUP(実施計画様式!L115,―!$O$2:$P$10,2,FALSE),0)</f>
        <v>0</v>
      </c>
      <c r="AG115">
        <f>IFERROR(VLOOKUP(実施計画様式!AG115,―!$Q$2:$R$3,2,FALSE),0)</f>
        <v>0</v>
      </c>
      <c r="AH115">
        <f>IFERROR(VLOOKUP(実施計画様式!AH115,―!$S$2:$T$3,2,FALSE),0)</f>
        <v>0</v>
      </c>
      <c r="AI115">
        <f>IFERROR(VLOOKUP(実施計画様式!AI115,―!$U$2:$V$3,2,FALSE),0)</f>
        <v>0</v>
      </c>
      <c r="AJ115">
        <f>IFERROR(VLOOKUP(実施計画様式!AJ115,―!$AD$2:$AE$14,2,FALSE),0)</f>
        <v>0</v>
      </c>
      <c r="AK115">
        <f>IFERROR(VLOOKUP(実施計画様式!AK115,―!$AD$2:$AE$14,2,FALSE),0)</f>
        <v>0</v>
      </c>
      <c r="AQ115">
        <f>IFERROR(VLOOKUP(実施計画様式!AQ115,―!$AG$2:$AH$4,2,FALSE),0)</f>
        <v>0</v>
      </c>
      <c r="AS115">
        <f t="shared" si="0"/>
        <v>0</v>
      </c>
      <c r="AT115">
        <v>99</v>
      </c>
      <c r="BB115" s="652" t="str">
        <f>IF(実施計画様式!F115="","",IF(PRODUCT(D115:AQ115)=0,"error",""))</f>
        <v/>
      </c>
    </row>
    <row r="116" spans="3:54">
      <c r="C116">
        <v>35</v>
      </c>
      <c r="D116" s="536">
        <f>IFERROR(VLOOKUP(実施計画様式!D116,―!A$14:B$16,2,FALSE),0)</f>
        <v>0</v>
      </c>
      <c r="E116">
        <f>IFERROR(VLOOKUP(実施計画様式!E116,―!$C$40:$D$47,2,FALSE),0)</f>
        <v>0</v>
      </c>
      <c r="F116">
        <f>IFERROR(VLOOKUP(実施計画様式!F116,―!$E$2:$F$2,2,FALSE),0)</f>
        <v>0</v>
      </c>
      <c r="G116">
        <f>IFERROR(VLOOKUP(実施計画様式!G116,―!$G$2:$H$2,2,FALSE),0)</f>
        <v>0</v>
      </c>
      <c r="H116">
        <f>IFERROR(VLOOKUP(実施計画様式!H116,―!$I$2:$J$2,2,FALSE),0)</f>
        <v>0</v>
      </c>
      <c r="J116">
        <f>IFERROR(VLOOKUP(実施計画様式!J116,―!$K$2:$L$2,2,FALSE),0)</f>
        <v>0</v>
      </c>
      <c r="K116">
        <f>IFERROR(VLOOKUP(実施計画様式!K116,―!$M$2:$N$2,2,FALSE),0)</f>
        <v>0</v>
      </c>
      <c r="L116">
        <f>IFERROR(VLOOKUP(実施計画様式!L116,―!$O$2:$P$10,2,FALSE),0)</f>
        <v>0</v>
      </c>
      <c r="AG116">
        <f>IFERROR(VLOOKUP(実施計画様式!AG116,―!$Q$2:$R$3,2,FALSE),0)</f>
        <v>0</v>
      </c>
      <c r="AH116">
        <f>IFERROR(VLOOKUP(実施計画様式!AH116,―!$S$2:$T$3,2,FALSE),0)</f>
        <v>0</v>
      </c>
      <c r="AI116">
        <f>IFERROR(VLOOKUP(実施計画様式!AI116,―!$U$2:$V$3,2,FALSE),0)</f>
        <v>0</v>
      </c>
      <c r="AJ116">
        <f>IFERROR(VLOOKUP(実施計画様式!AJ116,―!$AD$2:$AE$14,2,FALSE),0)</f>
        <v>0</v>
      </c>
      <c r="AK116">
        <f>IFERROR(VLOOKUP(実施計画様式!AK116,―!$AD$2:$AE$14,2,FALSE),0)</f>
        <v>0</v>
      </c>
      <c r="AQ116">
        <f>IFERROR(VLOOKUP(実施計画様式!AQ116,―!$AG$2:$AH$4,2,FALSE),0)</f>
        <v>0</v>
      </c>
      <c r="AS116">
        <f t="shared" si="0"/>
        <v>0</v>
      </c>
      <c r="AT116">
        <v>99</v>
      </c>
      <c r="BB116" s="652" t="str">
        <f>IF(実施計画様式!F116="","",IF(PRODUCT(D116:AQ116)=0,"error",""))</f>
        <v/>
      </c>
    </row>
    <row r="117" spans="3:54">
      <c r="C117">
        <v>36</v>
      </c>
      <c r="D117" s="536">
        <f>IFERROR(VLOOKUP(実施計画様式!D117,―!A$14:B$16,2,FALSE),0)</f>
        <v>0</v>
      </c>
      <c r="E117">
        <f>IFERROR(VLOOKUP(実施計画様式!E117,―!$C$40:$D$47,2,FALSE),0)</f>
        <v>0</v>
      </c>
      <c r="F117">
        <f>IFERROR(VLOOKUP(実施計画様式!F117,―!$E$2:$F$2,2,FALSE),0)</f>
        <v>0</v>
      </c>
      <c r="G117">
        <f>IFERROR(VLOOKUP(実施計画様式!G117,―!$G$2:$H$2,2,FALSE),0)</f>
        <v>0</v>
      </c>
      <c r="H117">
        <f>IFERROR(VLOOKUP(実施計画様式!H117,―!$I$2:$J$2,2,FALSE),0)</f>
        <v>0</v>
      </c>
      <c r="J117">
        <f>IFERROR(VLOOKUP(実施計画様式!J117,―!$K$2:$L$2,2,FALSE),0)</f>
        <v>0</v>
      </c>
      <c r="K117">
        <f>IFERROR(VLOOKUP(実施計画様式!K117,―!$M$2:$N$2,2,FALSE),0)</f>
        <v>0</v>
      </c>
      <c r="L117">
        <f>IFERROR(VLOOKUP(実施計画様式!L117,―!$O$2:$P$10,2,FALSE),0)</f>
        <v>0</v>
      </c>
      <c r="AG117">
        <f>IFERROR(VLOOKUP(実施計画様式!AG117,―!$Q$2:$R$3,2,FALSE),0)</f>
        <v>0</v>
      </c>
      <c r="AH117">
        <f>IFERROR(VLOOKUP(実施計画様式!AH117,―!$S$2:$T$3,2,FALSE),0)</f>
        <v>0</v>
      </c>
      <c r="AI117">
        <f>IFERROR(VLOOKUP(実施計画様式!AI117,―!$U$2:$V$3,2,FALSE),0)</f>
        <v>0</v>
      </c>
      <c r="AJ117">
        <f>IFERROR(VLOOKUP(実施計画様式!AJ117,―!$AD$2:$AE$14,2,FALSE),0)</f>
        <v>0</v>
      </c>
      <c r="AK117">
        <f>IFERROR(VLOOKUP(実施計画様式!AK117,―!$AD$2:$AE$14,2,FALSE),0)</f>
        <v>0</v>
      </c>
      <c r="AQ117">
        <f>IFERROR(VLOOKUP(実施計画様式!AQ117,―!$AG$2:$AH$4,2,FALSE),0)</f>
        <v>0</v>
      </c>
      <c r="AS117">
        <f t="shared" si="0"/>
        <v>0</v>
      </c>
      <c r="AT117">
        <v>99</v>
      </c>
      <c r="BB117" s="652" t="str">
        <f>IF(実施計画様式!F117="","",IF(PRODUCT(D117:AQ117)=0,"error",""))</f>
        <v/>
      </c>
    </row>
    <row r="118" spans="3:54">
      <c r="C118">
        <v>37</v>
      </c>
      <c r="D118" s="536">
        <f>IFERROR(VLOOKUP(実施計画様式!D118,―!A$14:B$16,2,FALSE),0)</f>
        <v>0</v>
      </c>
      <c r="E118">
        <f>IFERROR(VLOOKUP(実施計画様式!E118,―!$C$40:$D$47,2,FALSE),0)</f>
        <v>0</v>
      </c>
      <c r="F118">
        <f>IFERROR(VLOOKUP(実施計画様式!F118,―!$E$2:$F$2,2,FALSE),0)</f>
        <v>0</v>
      </c>
      <c r="G118">
        <f>IFERROR(VLOOKUP(実施計画様式!G118,―!$G$2:$H$2,2,FALSE),0)</f>
        <v>0</v>
      </c>
      <c r="H118">
        <f>IFERROR(VLOOKUP(実施計画様式!H118,―!$I$2:$J$2,2,FALSE),0)</f>
        <v>0</v>
      </c>
      <c r="J118">
        <f>IFERROR(VLOOKUP(実施計画様式!J118,―!$K$2:$L$2,2,FALSE),0)</f>
        <v>0</v>
      </c>
      <c r="K118">
        <f>IFERROR(VLOOKUP(実施計画様式!K118,―!$M$2:$N$2,2,FALSE),0)</f>
        <v>0</v>
      </c>
      <c r="L118">
        <f>IFERROR(VLOOKUP(実施計画様式!L118,―!$O$2:$P$10,2,FALSE),0)</f>
        <v>0</v>
      </c>
      <c r="AG118">
        <f>IFERROR(VLOOKUP(実施計画様式!AG118,―!$Q$2:$R$3,2,FALSE),0)</f>
        <v>0</v>
      </c>
      <c r="AH118">
        <f>IFERROR(VLOOKUP(実施計画様式!AH118,―!$S$2:$T$3,2,FALSE),0)</f>
        <v>0</v>
      </c>
      <c r="AI118">
        <f>IFERROR(VLOOKUP(実施計画様式!AI118,―!$U$2:$V$3,2,FALSE),0)</f>
        <v>0</v>
      </c>
      <c r="AJ118">
        <f>IFERROR(VLOOKUP(実施計画様式!AJ118,―!$AD$2:$AE$14,2,FALSE),0)</f>
        <v>0</v>
      </c>
      <c r="AK118">
        <f>IFERROR(VLOOKUP(実施計画様式!AK118,―!$AD$2:$AE$14,2,FALSE),0)</f>
        <v>0</v>
      </c>
      <c r="AQ118">
        <f>IFERROR(VLOOKUP(実施計画様式!AQ118,―!$AG$2:$AH$4,2,FALSE),0)</f>
        <v>0</v>
      </c>
      <c r="AS118">
        <f t="shared" si="0"/>
        <v>0</v>
      </c>
      <c r="AT118">
        <v>99</v>
      </c>
      <c r="BB118" s="652" t="str">
        <f>IF(実施計画様式!F118="","",IF(PRODUCT(D118:AQ118)=0,"error",""))</f>
        <v/>
      </c>
    </row>
    <row r="119" spans="3:54">
      <c r="C119">
        <v>38</v>
      </c>
      <c r="D119" s="536">
        <f>IFERROR(VLOOKUP(実施計画様式!D119,―!A$14:B$16,2,FALSE),0)</f>
        <v>0</v>
      </c>
      <c r="E119">
        <f>IFERROR(VLOOKUP(実施計画様式!E119,―!$C$40:$D$47,2,FALSE),0)</f>
        <v>0</v>
      </c>
      <c r="F119">
        <f>IFERROR(VLOOKUP(実施計画様式!F119,―!$E$2:$F$2,2,FALSE),0)</f>
        <v>0</v>
      </c>
      <c r="G119">
        <f>IFERROR(VLOOKUP(実施計画様式!G119,―!$G$2:$H$2,2,FALSE),0)</f>
        <v>0</v>
      </c>
      <c r="H119">
        <f>IFERROR(VLOOKUP(実施計画様式!H119,―!$I$2:$J$2,2,FALSE),0)</f>
        <v>0</v>
      </c>
      <c r="J119">
        <f>IFERROR(VLOOKUP(実施計画様式!J119,―!$K$2:$L$2,2,FALSE),0)</f>
        <v>0</v>
      </c>
      <c r="K119">
        <f>IFERROR(VLOOKUP(実施計画様式!K119,―!$M$2:$N$2,2,FALSE),0)</f>
        <v>0</v>
      </c>
      <c r="L119">
        <f>IFERROR(VLOOKUP(実施計画様式!L119,―!$O$2:$P$10,2,FALSE),0)</f>
        <v>0</v>
      </c>
      <c r="AG119">
        <f>IFERROR(VLOOKUP(実施計画様式!AG119,―!$Q$2:$R$3,2,FALSE),0)</f>
        <v>0</v>
      </c>
      <c r="AH119">
        <f>IFERROR(VLOOKUP(実施計画様式!AH119,―!$S$2:$T$3,2,FALSE),0)</f>
        <v>0</v>
      </c>
      <c r="AI119">
        <f>IFERROR(VLOOKUP(実施計画様式!AI119,―!$U$2:$V$3,2,FALSE),0)</f>
        <v>0</v>
      </c>
      <c r="AJ119">
        <f>IFERROR(VLOOKUP(実施計画様式!AJ119,―!$AD$2:$AE$14,2,FALSE),0)</f>
        <v>0</v>
      </c>
      <c r="AK119">
        <f>IFERROR(VLOOKUP(実施計画様式!AK119,―!$AD$2:$AE$14,2,FALSE),0)</f>
        <v>0</v>
      </c>
      <c r="AQ119">
        <f>IFERROR(VLOOKUP(実施計画様式!AQ119,―!$AG$2:$AH$4,2,FALSE),0)</f>
        <v>0</v>
      </c>
      <c r="AS119">
        <f t="shared" si="0"/>
        <v>0</v>
      </c>
      <c r="AT119">
        <v>99</v>
      </c>
      <c r="BB119" s="652" t="str">
        <f>IF(実施計画様式!F119="","",IF(PRODUCT(D119:AQ119)=0,"error",""))</f>
        <v/>
      </c>
    </row>
    <row r="120" spans="3:54">
      <c r="C120">
        <v>39</v>
      </c>
      <c r="D120" s="536">
        <f>IFERROR(VLOOKUP(実施計画様式!D120,―!A$14:B$16,2,FALSE),0)</f>
        <v>0</v>
      </c>
      <c r="E120">
        <f>IFERROR(VLOOKUP(実施計画様式!E120,―!$C$40:$D$47,2,FALSE),0)</f>
        <v>0</v>
      </c>
      <c r="F120">
        <f>IFERROR(VLOOKUP(実施計画様式!F120,―!$E$2:$F$2,2,FALSE),0)</f>
        <v>0</v>
      </c>
      <c r="G120">
        <f>IFERROR(VLOOKUP(実施計画様式!G120,―!$G$2:$H$2,2,FALSE),0)</f>
        <v>0</v>
      </c>
      <c r="H120">
        <f>IFERROR(VLOOKUP(実施計画様式!H120,―!$I$2:$J$2,2,FALSE),0)</f>
        <v>0</v>
      </c>
      <c r="J120">
        <f>IFERROR(VLOOKUP(実施計画様式!J120,―!$K$2:$L$2,2,FALSE),0)</f>
        <v>0</v>
      </c>
      <c r="K120">
        <f>IFERROR(VLOOKUP(実施計画様式!K120,―!$M$2:$N$2,2,FALSE),0)</f>
        <v>0</v>
      </c>
      <c r="L120">
        <f>IFERROR(VLOOKUP(実施計画様式!L120,―!$O$2:$P$10,2,FALSE),0)</f>
        <v>0</v>
      </c>
      <c r="AG120">
        <f>IFERROR(VLOOKUP(実施計画様式!AG120,―!$Q$2:$R$3,2,FALSE),0)</f>
        <v>0</v>
      </c>
      <c r="AH120">
        <f>IFERROR(VLOOKUP(実施計画様式!AH120,―!$S$2:$T$3,2,FALSE),0)</f>
        <v>0</v>
      </c>
      <c r="AI120">
        <f>IFERROR(VLOOKUP(実施計画様式!AI120,―!$U$2:$V$3,2,FALSE),0)</f>
        <v>0</v>
      </c>
      <c r="AJ120">
        <f>IFERROR(VLOOKUP(実施計画様式!AJ120,―!$AD$2:$AE$14,2,FALSE),0)</f>
        <v>0</v>
      </c>
      <c r="AK120">
        <f>IFERROR(VLOOKUP(実施計画様式!AK120,―!$AD$2:$AE$14,2,FALSE),0)</f>
        <v>0</v>
      </c>
      <c r="AQ120">
        <f>IFERROR(VLOOKUP(実施計画様式!AQ120,―!$AG$2:$AH$4,2,FALSE),0)</f>
        <v>0</v>
      </c>
      <c r="AS120">
        <f t="shared" si="0"/>
        <v>0</v>
      </c>
      <c r="AT120">
        <v>99</v>
      </c>
      <c r="BB120" s="652" t="str">
        <f>IF(実施計画様式!F120="","",IF(PRODUCT(D120:AQ120)=0,"error",""))</f>
        <v/>
      </c>
    </row>
    <row r="121" spans="3:54">
      <c r="C121">
        <v>40</v>
      </c>
      <c r="D121" s="536">
        <f>IFERROR(VLOOKUP(実施計画様式!D121,―!A$14:B$16,2,FALSE),0)</f>
        <v>0</v>
      </c>
      <c r="E121">
        <f>IFERROR(VLOOKUP(実施計画様式!E121,―!$C$40:$D$47,2,FALSE),0)</f>
        <v>0</v>
      </c>
      <c r="F121">
        <f>IFERROR(VLOOKUP(実施計画様式!F121,―!$E$2:$F$2,2,FALSE),0)</f>
        <v>0</v>
      </c>
      <c r="G121">
        <f>IFERROR(VLOOKUP(実施計画様式!G121,―!$G$2:$H$2,2,FALSE),0)</f>
        <v>0</v>
      </c>
      <c r="H121">
        <f>IFERROR(VLOOKUP(実施計画様式!H121,―!$I$2:$J$2,2,FALSE),0)</f>
        <v>0</v>
      </c>
      <c r="J121">
        <f>IFERROR(VLOOKUP(実施計画様式!J121,―!$K$2:$L$2,2,FALSE),0)</f>
        <v>0</v>
      </c>
      <c r="K121">
        <f>IFERROR(VLOOKUP(実施計画様式!K121,―!$M$2:$N$2,2,FALSE),0)</f>
        <v>0</v>
      </c>
      <c r="L121">
        <f>IFERROR(VLOOKUP(実施計画様式!L121,―!$O$2:$P$10,2,FALSE),0)</f>
        <v>0</v>
      </c>
      <c r="AG121">
        <f>IFERROR(VLOOKUP(実施計画様式!AG121,―!$Q$2:$R$3,2,FALSE),0)</f>
        <v>0</v>
      </c>
      <c r="AH121">
        <f>IFERROR(VLOOKUP(実施計画様式!AH121,―!$S$2:$T$3,2,FALSE),0)</f>
        <v>0</v>
      </c>
      <c r="AI121">
        <f>IFERROR(VLOOKUP(実施計画様式!AI121,―!$U$2:$V$3,2,FALSE),0)</f>
        <v>0</v>
      </c>
      <c r="AJ121">
        <f>IFERROR(VLOOKUP(実施計画様式!AJ121,―!$AD$2:$AE$14,2,FALSE),0)</f>
        <v>0</v>
      </c>
      <c r="AK121">
        <f>IFERROR(VLOOKUP(実施計画様式!AK121,―!$AD$2:$AE$14,2,FALSE),0)</f>
        <v>0</v>
      </c>
      <c r="AQ121">
        <f>IFERROR(VLOOKUP(実施計画様式!AQ121,―!$AG$2:$AH$4,2,FALSE),0)</f>
        <v>0</v>
      </c>
      <c r="AS121">
        <f t="shared" si="0"/>
        <v>0</v>
      </c>
      <c r="AT121">
        <v>99</v>
      </c>
      <c r="BB121" s="652" t="str">
        <f>IF(実施計画様式!F121="","",IF(PRODUCT(D121:AQ121)=0,"error",""))</f>
        <v/>
      </c>
    </row>
    <row r="122" spans="3:54">
      <c r="C122">
        <v>41</v>
      </c>
      <c r="D122" s="536">
        <f>IFERROR(VLOOKUP(実施計画様式!D122,―!A$14:B$16,2,FALSE),0)</f>
        <v>0</v>
      </c>
      <c r="E122">
        <f>IFERROR(VLOOKUP(実施計画様式!E122,―!$C$40:$D$47,2,FALSE),0)</f>
        <v>0</v>
      </c>
      <c r="F122">
        <f>IFERROR(VLOOKUP(実施計画様式!F122,―!$E$2:$F$2,2,FALSE),0)</f>
        <v>0</v>
      </c>
      <c r="G122">
        <f>IFERROR(VLOOKUP(実施計画様式!G122,―!$G$2:$H$2,2,FALSE),0)</f>
        <v>0</v>
      </c>
      <c r="H122">
        <f>IFERROR(VLOOKUP(実施計画様式!H122,―!$I$2:$J$2,2,FALSE),0)</f>
        <v>0</v>
      </c>
      <c r="J122">
        <f>IFERROR(VLOOKUP(実施計画様式!J122,―!$K$2:$L$2,2,FALSE),0)</f>
        <v>0</v>
      </c>
      <c r="K122">
        <f>IFERROR(VLOOKUP(実施計画様式!K122,―!$M$2:$N$2,2,FALSE),0)</f>
        <v>0</v>
      </c>
      <c r="L122">
        <f>IFERROR(VLOOKUP(実施計画様式!L122,―!$O$2:$P$10,2,FALSE),0)</f>
        <v>0</v>
      </c>
      <c r="AG122">
        <f>IFERROR(VLOOKUP(実施計画様式!AG122,―!$Q$2:$R$3,2,FALSE),0)</f>
        <v>0</v>
      </c>
      <c r="AH122">
        <f>IFERROR(VLOOKUP(実施計画様式!AH122,―!$S$2:$T$3,2,FALSE),0)</f>
        <v>0</v>
      </c>
      <c r="AI122">
        <f>IFERROR(VLOOKUP(実施計画様式!AI122,―!$U$2:$V$3,2,FALSE),0)</f>
        <v>0</v>
      </c>
      <c r="AJ122">
        <f>IFERROR(VLOOKUP(実施計画様式!AJ122,―!$AD$2:$AE$14,2,FALSE),0)</f>
        <v>0</v>
      </c>
      <c r="AK122">
        <f>IFERROR(VLOOKUP(実施計画様式!AK122,―!$AD$2:$AE$14,2,FALSE),0)</f>
        <v>0</v>
      </c>
      <c r="AQ122">
        <f>IFERROR(VLOOKUP(実施計画様式!AQ122,―!$AG$2:$AH$4,2,FALSE),0)</f>
        <v>0</v>
      </c>
      <c r="AS122">
        <f t="shared" si="0"/>
        <v>0</v>
      </c>
      <c r="AT122">
        <v>99</v>
      </c>
      <c r="BB122" s="652" t="str">
        <f>IF(実施計画様式!F122="","",IF(PRODUCT(D122:AQ122)=0,"error",""))</f>
        <v/>
      </c>
    </row>
    <row r="123" spans="3:54">
      <c r="C123">
        <v>42</v>
      </c>
      <c r="D123" s="536">
        <f>IFERROR(VLOOKUP(実施計画様式!D123,―!A$14:B$16,2,FALSE),0)</f>
        <v>0</v>
      </c>
      <c r="E123">
        <f>IFERROR(VLOOKUP(実施計画様式!E123,―!$C$40:$D$47,2,FALSE),0)</f>
        <v>0</v>
      </c>
      <c r="F123">
        <f>IFERROR(VLOOKUP(実施計画様式!F123,―!$E$2:$F$2,2,FALSE),0)</f>
        <v>0</v>
      </c>
      <c r="G123">
        <f>IFERROR(VLOOKUP(実施計画様式!G123,―!$G$2:$H$2,2,FALSE),0)</f>
        <v>0</v>
      </c>
      <c r="H123">
        <f>IFERROR(VLOOKUP(実施計画様式!H123,―!$I$2:$J$2,2,FALSE),0)</f>
        <v>0</v>
      </c>
      <c r="J123">
        <f>IFERROR(VLOOKUP(実施計画様式!J123,―!$K$2:$L$2,2,FALSE),0)</f>
        <v>0</v>
      </c>
      <c r="K123">
        <f>IFERROR(VLOOKUP(実施計画様式!K123,―!$M$2:$N$2,2,FALSE),0)</f>
        <v>0</v>
      </c>
      <c r="L123">
        <f>IFERROR(VLOOKUP(実施計画様式!L123,―!$O$2:$P$10,2,FALSE),0)</f>
        <v>0</v>
      </c>
      <c r="AG123">
        <f>IFERROR(VLOOKUP(実施計画様式!AG123,―!$Q$2:$R$3,2,FALSE),0)</f>
        <v>0</v>
      </c>
      <c r="AH123">
        <f>IFERROR(VLOOKUP(実施計画様式!AH123,―!$S$2:$T$3,2,FALSE),0)</f>
        <v>0</v>
      </c>
      <c r="AI123">
        <f>IFERROR(VLOOKUP(実施計画様式!AI123,―!$U$2:$V$3,2,FALSE),0)</f>
        <v>0</v>
      </c>
      <c r="AJ123">
        <f>IFERROR(VLOOKUP(実施計画様式!AJ123,―!$AD$2:$AE$14,2,FALSE),0)</f>
        <v>0</v>
      </c>
      <c r="AK123">
        <f>IFERROR(VLOOKUP(実施計画様式!AK123,―!$AD$2:$AE$14,2,FALSE),0)</f>
        <v>0</v>
      </c>
      <c r="AQ123">
        <f>IFERROR(VLOOKUP(実施計画様式!AQ123,―!$AG$2:$AH$4,2,FALSE),0)</f>
        <v>0</v>
      </c>
      <c r="AS123">
        <f t="shared" si="0"/>
        <v>0</v>
      </c>
      <c r="AT123">
        <v>99</v>
      </c>
      <c r="BB123" s="652" t="str">
        <f>IF(実施計画様式!F123="","",IF(PRODUCT(D123:AQ123)=0,"error",""))</f>
        <v/>
      </c>
    </row>
    <row r="124" spans="3:54">
      <c r="C124">
        <v>43</v>
      </c>
      <c r="D124" s="536">
        <f>IFERROR(VLOOKUP(実施計画様式!D124,―!A$14:B$16,2,FALSE),0)</f>
        <v>0</v>
      </c>
      <c r="E124">
        <f>IFERROR(VLOOKUP(実施計画様式!E124,―!$C$40:$D$47,2,FALSE),0)</f>
        <v>0</v>
      </c>
      <c r="F124">
        <f>IFERROR(VLOOKUP(実施計画様式!F124,―!$E$2:$F$2,2,FALSE),0)</f>
        <v>0</v>
      </c>
      <c r="G124">
        <f>IFERROR(VLOOKUP(実施計画様式!G124,―!$G$2:$H$2,2,FALSE),0)</f>
        <v>0</v>
      </c>
      <c r="H124">
        <f>IFERROR(VLOOKUP(実施計画様式!H124,―!$I$2:$J$2,2,FALSE),0)</f>
        <v>0</v>
      </c>
      <c r="J124">
        <f>IFERROR(VLOOKUP(実施計画様式!J124,―!$K$2:$L$2,2,FALSE),0)</f>
        <v>0</v>
      </c>
      <c r="K124">
        <f>IFERROR(VLOOKUP(実施計画様式!K124,―!$M$2:$N$2,2,FALSE),0)</f>
        <v>0</v>
      </c>
      <c r="L124">
        <f>IFERROR(VLOOKUP(実施計画様式!L124,―!$O$2:$P$10,2,FALSE),0)</f>
        <v>0</v>
      </c>
      <c r="AG124">
        <f>IFERROR(VLOOKUP(実施計画様式!AG124,―!$Q$2:$R$3,2,FALSE),0)</f>
        <v>0</v>
      </c>
      <c r="AH124">
        <f>IFERROR(VLOOKUP(実施計画様式!AH124,―!$S$2:$T$3,2,FALSE),0)</f>
        <v>0</v>
      </c>
      <c r="AI124">
        <f>IFERROR(VLOOKUP(実施計画様式!AI124,―!$U$2:$V$3,2,FALSE),0)</f>
        <v>0</v>
      </c>
      <c r="AJ124">
        <f>IFERROR(VLOOKUP(実施計画様式!AJ124,―!$AD$2:$AE$14,2,FALSE),0)</f>
        <v>0</v>
      </c>
      <c r="AK124">
        <f>IFERROR(VLOOKUP(実施計画様式!AK124,―!$AD$2:$AE$14,2,FALSE),0)</f>
        <v>0</v>
      </c>
      <c r="AQ124">
        <f>IFERROR(VLOOKUP(実施計画様式!AQ124,―!$AG$2:$AH$4,2,FALSE),0)</f>
        <v>0</v>
      </c>
      <c r="AS124">
        <f t="shared" si="0"/>
        <v>0</v>
      </c>
      <c r="AT124">
        <v>99</v>
      </c>
      <c r="BB124" s="652" t="str">
        <f>IF(実施計画様式!F124="","",IF(PRODUCT(D124:AQ124)=0,"error",""))</f>
        <v/>
      </c>
    </row>
    <row r="125" spans="3:54">
      <c r="C125">
        <v>44</v>
      </c>
      <c r="D125" s="536">
        <f>IFERROR(VLOOKUP(実施計画様式!D125,―!A$14:B$16,2,FALSE),0)</f>
        <v>0</v>
      </c>
      <c r="E125">
        <f>IFERROR(VLOOKUP(実施計画様式!E125,―!$C$40:$D$47,2,FALSE),0)</f>
        <v>0</v>
      </c>
      <c r="F125">
        <f>IFERROR(VLOOKUP(実施計画様式!F125,―!$E$2:$F$2,2,FALSE),0)</f>
        <v>0</v>
      </c>
      <c r="G125">
        <f>IFERROR(VLOOKUP(実施計画様式!G125,―!$G$2:$H$2,2,FALSE),0)</f>
        <v>0</v>
      </c>
      <c r="H125">
        <f>IFERROR(VLOOKUP(実施計画様式!H125,―!$I$2:$J$2,2,FALSE),0)</f>
        <v>0</v>
      </c>
      <c r="J125">
        <f>IFERROR(VLOOKUP(実施計画様式!J125,―!$K$2:$L$2,2,FALSE),0)</f>
        <v>0</v>
      </c>
      <c r="K125">
        <f>IFERROR(VLOOKUP(実施計画様式!K125,―!$M$2:$N$2,2,FALSE),0)</f>
        <v>0</v>
      </c>
      <c r="L125">
        <f>IFERROR(VLOOKUP(実施計画様式!L125,―!$O$2:$P$10,2,FALSE),0)</f>
        <v>0</v>
      </c>
      <c r="AG125">
        <f>IFERROR(VLOOKUP(実施計画様式!AG125,―!$Q$2:$R$3,2,FALSE),0)</f>
        <v>0</v>
      </c>
      <c r="AH125">
        <f>IFERROR(VLOOKUP(実施計画様式!AH125,―!$S$2:$T$3,2,FALSE),0)</f>
        <v>0</v>
      </c>
      <c r="AI125">
        <f>IFERROR(VLOOKUP(実施計画様式!AI125,―!$U$2:$V$3,2,FALSE),0)</f>
        <v>0</v>
      </c>
      <c r="AJ125">
        <f>IFERROR(VLOOKUP(実施計画様式!AJ125,―!$AD$2:$AE$14,2,FALSE),0)</f>
        <v>0</v>
      </c>
      <c r="AK125">
        <f>IFERROR(VLOOKUP(実施計画様式!AK125,―!$AD$2:$AE$14,2,FALSE),0)</f>
        <v>0</v>
      </c>
      <c r="AQ125">
        <f>IFERROR(VLOOKUP(実施計画様式!AQ125,―!$AG$2:$AH$4,2,FALSE),0)</f>
        <v>0</v>
      </c>
      <c r="AS125">
        <f t="shared" si="0"/>
        <v>0</v>
      </c>
      <c r="AT125">
        <v>99</v>
      </c>
      <c r="BB125" s="652" t="str">
        <f>IF(実施計画様式!F125="","",IF(PRODUCT(D125:AQ125)=0,"error",""))</f>
        <v/>
      </c>
    </row>
    <row r="126" spans="3:54">
      <c r="C126">
        <v>45</v>
      </c>
      <c r="D126" s="536">
        <f>IFERROR(VLOOKUP(実施計画様式!D126,―!A$14:B$16,2,FALSE),0)</f>
        <v>0</v>
      </c>
      <c r="E126">
        <f>IFERROR(VLOOKUP(実施計画様式!E126,―!$C$40:$D$47,2,FALSE),0)</f>
        <v>0</v>
      </c>
      <c r="F126">
        <f>IFERROR(VLOOKUP(実施計画様式!F126,―!$E$2:$F$2,2,FALSE),0)</f>
        <v>0</v>
      </c>
      <c r="G126">
        <f>IFERROR(VLOOKUP(実施計画様式!G126,―!$G$2:$H$2,2,FALSE),0)</f>
        <v>0</v>
      </c>
      <c r="H126">
        <f>IFERROR(VLOOKUP(実施計画様式!H126,―!$I$2:$J$2,2,FALSE),0)</f>
        <v>0</v>
      </c>
      <c r="J126">
        <f>IFERROR(VLOOKUP(実施計画様式!J126,―!$K$2:$L$2,2,FALSE),0)</f>
        <v>0</v>
      </c>
      <c r="K126">
        <f>IFERROR(VLOOKUP(実施計画様式!K126,―!$M$2:$N$2,2,FALSE),0)</f>
        <v>0</v>
      </c>
      <c r="L126">
        <f>IFERROR(VLOOKUP(実施計画様式!L126,―!$O$2:$P$10,2,FALSE),0)</f>
        <v>0</v>
      </c>
      <c r="AG126">
        <f>IFERROR(VLOOKUP(実施計画様式!AG126,―!$Q$2:$R$3,2,FALSE),0)</f>
        <v>0</v>
      </c>
      <c r="AH126">
        <f>IFERROR(VLOOKUP(実施計画様式!AH126,―!$S$2:$T$3,2,FALSE),0)</f>
        <v>0</v>
      </c>
      <c r="AI126">
        <f>IFERROR(VLOOKUP(実施計画様式!AI126,―!$U$2:$V$3,2,FALSE),0)</f>
        <v>0</v>
      </c>
      <c r="AJ126">
        <f>IFERROR(VLOOKUP(実施計画様式!AJ126,―!$AD$2:$AE$14,2,FALSE),0)</f>
        <v>0</v>
      </c>
      <c r="AK126">
        <f>IFERROR(VLOOKUP(実施計画様式!AK126,―!$AD$2:$AE$14,2,FALSE),0)</f>
        <v>0</v>
      </c>
      <c r="AQ126">
        <f>IFERROR(VLOOKUP(実施計画様式!AQ126,―!$AG$2:$AH$4,2,FALSE),0)</f>
        <v>0</v>
      </c>
      <c r="AS126">
        <f t="shared" si="0"/>
        <v>0</v>
      </c>
      <c r="AT126">
        <v>99</v>
      </c>
      <c r="BB126" s="652" t="str">
        <f>IF(実施計画様式!F126="","",IF(PRODUCT(D126:AQ126)=0,"error",""))</f>
        <v/>
      </c>
    </row>
    <row r="127" spans="3:54">
      <c r="C127">
        <v>46</v>
      </c>
      <c r="D127" s="536">
        <f>IFERROR(VLOOKUP(実施計画様式!D127,―!A$14:B$16,2,FALSE),0)</f>
        <v>0</v>
      </c>
      <c r="E127">
        <f>IFERROR(VLOOKUP(実施計画様式!E127,―!$C$40:$D$47,2,FALSE),0)</f>
        <v>0</v>
      </c>
      <c r="F127">
        <f>IFERROR(VLOOKUP(実施計画様式!F127,―!$E$2:$F$2,2,FALSE),0)</f>
        <v>0</v>
      </c>
      <c r="G127">
        <f>IFERROR(VLOOKUP(実施計画様式!G127,―!$G$2:$H$2,2,FALSE),0)</f>
        <v>0</v>
      </c>
      <c r="H127">
        <f>IFERROR(VLOOKUP(実施計画様式!H127,―!$I$2:$J$2,2,FALSE),0)</f>
        <v>0</v>
      </c>
      <c r="J127">
        <f>IFERROR(VLOOKUP(実施計画様式!J127,―!$K$2:$L$2,2,FALSE),0)</f>
        <v>0</v>
      </c>
      <c r="K127">
        <f>IFERROR(VLOOKUP(実施計画様式!K127,―!$M$2:$N$2,2,FALSE),0)</f>
        <v>0</v>
      </c>
      <c r="L127">
        <f>IFERROR(VLOOKUP(実施計画様式!L127,―!$O$2:$P$10,2,FALSE),0)</f>
        <v>0</v>
      </c>
      <c r="AG127">
        <f>IFERROR(VLOOKUP(実施計画様式!AG127,―!$Q$2:$R$3,2,FALSE),0)</f>
        <v>0</v>
      </c>
      <c r="AH127">
        <f>IFERROR(VLOOKUP(実施計画様式!AH127,―!$S$2:$T$3,2,FALSE),0)</f>
        <v>0</v>
      </c>
      <c r="AI127">
        <f>IFERROR(VLOOKUP(実施計画様式!AI127,―!$U$2:$V$3,2,FALSE),0)</f>
        <v>0</v>
      </c>
      <c r="AJ127">
        <f>IFERROR(VLOOKUP(実施計画様式!AJ127,―!$AD$2:$AE$14,2,FALSE),0)</f>
        <v>0</v>
      </c>
      <c r="AK127">
        <f>IFERROR(VLOOKUP(実施計画様式!AK127,―!$AD$2:$AE$14,2,FALSE),0)</f>
        <v>0</v>
      </c>
      <c r="AQ127">
        <f>IFERROR(VLOOKUP(実施計画様式!AQ127,―!$AG$2:$AH$4,2,FALSE),0)</f>
        <v>0</v>
      </c>
      <c r="AS127">
        <f t="shared" si="0"/>
        <v>0</v>
      </c>
      <c r="AT127">
        <v>99</v>
      </c>
      <c r="BB127" s="652" t="str">
        <f>IF(実施計画様式!F127="","",IF(PRODUCT(D127:AQ127)=0,"error",""))</f>
        <v/>
      </c>
    </row>
    <row r="128" spans="3:54">
      <c r="C128">
        <v>47</v>
      </c>
      <c r="D128" s="536">
        <f>IFERROR(VLOOKUP(実施計画様式!D128,―!A$14:B$16,2,FALSE),0)</f>
        <v>0</v>
      </c>
      <c r="E128">
        <f>IFERROR(VLOOKUP(実施計画様式!E128,―!$C$40:$D$47,2,FALSE),0)</f>
        <v>0</v>
      </c>
      <c r="F128">
        <f>IFERROR(VLOOKUP(実施計画様式!F128,―!$E$2:$F$2,2,FALSE),0)</f>
        <v>0</v>
      </c>
      <c r="G128">
        <f>IFERROR(VLOOKUP(実施計画様式!G128,―!$G$2:$H$2,2,FALSE),0)</f>
        <v>0</v>
      </c>
      <c r="H128">
        <f>IFERROR(VLOOKUP(実施計画様式!H128,―!$I$2:$J$2,2,FALSE),0)</f>
        <v>0</v>
      </c>
      <c r="J128">
        <f>IFERROR(VLOOKUP(実施計画様式!J128,―!$K$2:$L$2,2,FALSE),0)</f>
        <v>0</v>
      </c>
      <c r="K128">
        <f>IFERROR(VLOOKUP(実施計画様式!K128,―!$M$2:$N$2,2,FALSE),0)</f>
        <v>0</v>
      </c>
      <c r="L128">
        <f>IFERROR(VLOOKUP(実施計画様式!L128,―!$O$2:$P$10,2,FALSE),0)</f>
        <v>0</v>
      </c>
      <c r="AG128">
        <f>IFERROR(VLOOKUP(実施計画様式!AG128,―!$Q$2:$R$3,2,FALSE),0)</f>
        <v>0</v>
      </c>
      <c r="AH128">
        <f>IFERROR(VLOOKUP(実施計画様式!AH128,―!$S$2:$T$3,2,FALSE),0)</f>
        <v>0</v>
      </c>
      <c r="AI128">
        <f>IFERROR(VLOOKUP(実施計画様式!AI128,―!$U$2:$V$3,2,FALSE),0)</f>
        <v>0</v>
      </c>
      <c r="AJ128">
        <f>IFERROR(VLOOKUP(実施計画様式!AJ128,―!$AD$2:$AE$14,2,FALSE),0)</f>
        <v>0</v>
      </c>
      <c r="AK128">
        <f>IFERROR(VLOOKUP(実施計画様式!AK128,―!$AD$2:$AE$14,2,FALSE),0)</f>
        <v>0</v>
      </c>
      <c r="AQ128">
        <f>IFERROR(VLOOKUP(実施計画様式!AQ128,―!$AG$2:$AH$4,2,FALSE),0)</f>
        <v>0</v>
      </c>
      <c r="AS128">
        <f t="shared" si="0"/>
        <v>0</v>
      </c>
      <c r="AT128">
        <v>99</v>
      </c>
      <c r="BB128" s="652" t="str">
        <f>IF(実施計画様式!F128="","",IF(PRODUCT(D128:AQ128)=0,"error",""))</f>
        <v/>
      </c>
    </row>
    <row r="129" spans="3:54">
      <c r="C129">
        <v>48</v>
      </c>
      <c r="D129" s="536">
        <f>IFERROR(VLOOKUP(実施計画様式!D129,―!A$14:B$16,2,FALSE),0)</f>
        <v>0</v>
      </c>
      <c r="E129">
        <f>IFERROR(VLOOKUP(実施計画様式!E129,―!$C$40:$D$47,2,FALSE),0)</f>
        <v>0</v>
      </c>
      <c r="F129">
        <f>IFERROR(VLOOKUP(実施計画様式!F129,―!$E$2:$F$2,2,FALSE),0)</f>
        <v>0</v>
      </c>
      <c r="G129">
        <f>IFERROR(VLOOKUP(実施計画様式!G129,―!$G$2:$H$2,2,FALSE),0)</f>
        <v>0</v>
      </c>
      <c r="H129">
        <f>IFERROR(VLOOKUP(実施計画様式!H129,―!$I$2:$J$2,2,FALSE),0)</f>
        <v>0</v>
      </c>
      <c r="J129">
        <f>IFERROR(VLOOKUP(実施計画様式!J129,―!$K$2:$L$2,2,FALSE),0)</f>
        <v>0</v>
      </c>
      <c r="K129">
        <f>IFERROR(VLOOKUP(実施計画様式!K129,―!$M$2:$N$2,2,FALSE),0)</f>
        <v>0</v>
      </c>
      <c r="L129">
        <f>IFERROR(VLOOKUP(実施計画様式!L129,―!$O$2:$P$10,2,FALSE),0)</f>
        <v>0</v>
      </c>
      <c r="AG129">
        <f>IFERROR(VLOOKUP(実施計画様式!AG129,―!$Q$2:$R$3,2,FALSE),0)</f>
        <v>0</v>
      </c>
      <c r="AH129">
        <f>IFERROR(VLOOKUP(実施計画様式!AH129,―!$S$2:$T$3,2,FALSE),0)</f>
        <v>0</v>
      </c>
      <c r="AI129">
        <f>IFERROR(VLOOKUP(実施計画様式!AI129,―!$U$2:$V$3,2,FALSE),0)</f>
        <v>0</v>
      </c>
      <c r="AJ129">
        <f>IFERROR(VLOOKUP(実施計画様式!AJ129,―!$AD$2:$AE$14,2,FALSE),0)</f>
        <v>0</v>
      </c>
      <c r="AK129">
        <f>IFERROR(VLOOKUP(実施計画様式!AK129,―!$AD$2:$AE$14,2,FALSE),0)</f>
        <v>0</v>
      </c>
      <c r="AQ129">
        <f>IFERROR(VLOOKUP(実施計画様式!AQ129,―!$AG$2:$AH$4,2,FALSE),0)</f>
        <v>0</v>
      </c>
      <c r="AS129">
        <f t="shared" si="0"/>
        <v>0</v>
      </c>
      <c r="AT129">
        <v>99</v>
      </c>
      <c r="BB129" s="652" t="str">
        <f>IF(実施計画様式!F129="","",IF(PRODUCT(D129:AQ129)=0,"error",""))</f>
        <v/>
      </c>
    </row>
    <row r="130" spans="3:54">
      <c r="C130">
        <v>49</v>
      </c>
      <c r="D130" s="536">
        <f>IFERROR(VLOOKUP(実施計画様式!D130,―!A$14:B$16,2,FALSE),0)</f>
        <v>0</v>
      </c>
      <c r="E130">
        <f>IFERROR(VLOOKUP(実施計画様式!E130,―!$C$40:$D$47,2,FALSE),0)</f>
        <v>0</v>
      </c>
      <c r="F130">
        <f>IFERROR(VLOOKUP(実施計画様式!F130,―!$E$2:$F$2,2,FALSE),0)</f>
        <v>0</v>
      </c>
      <c r="G130">
        <f>IFERROR(VLOOKUP(実施計画様式!G130,―!$G$2:$H$2,2,FALSE),0)</f>
        <v>0</v>
      </c>
      <c r="H130">
        <f>IFERROR(VLOOKUP(実施計画様式!H130,―!$I$2:$J$2,2,FALSE),0)</f>
        <v>0</v>
      </c>
      <c r="J130">
        <f>IFERROR(VLOOKUP(実施計画様式!J130,―!$K$2:$L$2,2,FALSE),0)</f>
        <v>0</v>
      </c>
      <c r="K130">
        <f>IFERROR(VLOOKUP(実施計画様式!K130,―!$M$2:$N$2,2,FALSE),0)</f>
        <v>0</v>
      </c>
      <c r="L130">
        <f>IFERROR(VLOOKUP(実施計画様式!L130,―!$O$2:$P$10,2,FALSE),0)</f>
        <v>0</v>
      </c>
      <c r="AG130">
        <f>IFERROR(VLOOKUP(実施計画様式!AG130,―!$Q$2:$R$3,2,FALSE),0)</f>
        <v>0</v>
      </c>
      <c r="AH130">
        <f>IFERROR(VLOOKUP(実施計画様式!AH130,―!$S$2:$T$3,2,FALSE),0)</f>
        <v>0</v>
      </c>
      <c r="AI130">
        <f>IFERROR(VLOOKUP(実施計画様式!AI130,―!$U$2:$V$3,2,FALSE),0)</f>
        <v>0</v>
      </c>
      <c r="AJ130">
        <f>IFERROR(VLOOKUP(実施計画様式!AJ130,―!$AD$2:$AE$14,2,FALSE),0)</f>
        <v>0</v>
      </c>
      <c r="AK130">
        <f>IFERROR(VLOOKUP(実施計画様式!AK130,―!$AD$2:$AE$14,2,FALSE),0)</f>
        <v>0</v>
      </c>
      <c r="AQ130">
        <f>IFERROR(VLOOKUP(実施計画様式!AQ130,―!$AG$2:$AH$4,2,FALSE),0)</f>
        <v>0</v>
      </c>
      <c r="AS130">
        <f t="shared" si="0"/>
        <v>0</v>
      </c>
      <c r="AT130">
        <v>99</v>
      </c>
      <c r="BB130" s="652" t="str">
        <f>IF(実施計画様式!F130="","",IF(PRODUCT(D130:AQ130)=0,"error",""))</f>
        <v/>
      </c>
    </row>
    <row r="131" spans="3:54">
      <c r="C131">
        <v>50</v>
      </c>
      <c r="D131" s="536">
        <f>IFERROR(VLOOKUP(実施計画様式!D131,―!A$14:B$16,2,FALSE),0)</f>
        <v>0</v>
      </c>
      <c r="E131">
        <f>IFERROR(VLOOKUP(実施計画様式!E131,―!$C$40:$D$47,2,FALSE),0)</f>
        <v>0</v>
      </c>
      <c r="F131">
        <f>IFERROR(VLOOKUP(実施計画様式!F131,―!$E$2:$F$2,2,FALSE),0)</f>
        <v>0</v>
      </c>
      <c r="G131">
        <f>IFERROR(VLOOKUP(実施計画様式!G131,―!$G$2:$H$2,2,FALSE),0)</f>
        <v>0</v>
      </c>
      <c r="H131">
        <f>IFERROR(VLOOKUP(実施計画様式!H131,―!$I$2:$J$2,2,FALSE),0)</f>
        <v>0</v>
      </c>
      <c r="J131">
        <f>IFERROR(VLOOKUP(実施計画様式!J131,―!$K$2:$L$2,2,FALSE),0)</f>
        <v>0</v>
      </c>
      <c r="K131">
        <f>IFERROR(VLOOKUP(実施計画様式!K131,―!$M$2:$N$2,2,FALSE),0)</f>
        <v>0</v>
      </c>
      <c r="L131">
        <f>IFERROR(VLOOKUP(実施計画様式!L131,―!$O$2:$P$10,2,FALSE),0)</f>
        <v>0</v>
      </c>
      <c r="AG131">
        <f>IFERROR(VLOOKUP(実施計画様式!AG131,―!$Q$2:$R$3,2,FALSE),0)</f>
        <v>0</v>
      </c>
      <c r="AH131">
        <f>IFERROR(VLOOKUP(実施計画様式!AH131,―!$S$2:$T$3,2,FALSE),0)</f>
        <v>0</v>
      </c>
      <c r="AI131">
        <f>IFERROR(VLOOKUP(実施計画様式!AI131,―!$U$2:$V$3,2,FALSE),0)</f>
        <v>0</v>
      </c>
      <c r="AJ131">
        <f>IFERROR(VLOOKUP(実施計画様式!AJ131,―!$AD$2:$AE$14,2,FALSE),0)</f>
        <v>0</v>
      </c>
      <c r="AK131">
        <f>IFERROR(VLOOKUP(実施計画様式!AK131,―!$AD$2:$AE$14,2,FALSE),0)</f>
        <v>0</v>
      </c>
      <c r="AQ131">
        <f>IFERROR(VLOOKUP(実施計画様式!AQ131,―!$AG$2:$AH$4,2,FALSE),0)</f>
        <v>0</v>
      </c>
      <c r="AS131">
        <f t="shared" si="0"/>
        <v>0</v>
      </c>
      <c r="AT131">
        <v>99</v>
      </c>
      <c r="BB131" s="652" t="str">
        <f>IF(実施計画様式!F131="","",IF(PRODUCT(D131:AQ131)=0,"error",""))</f>
        <v/>
      </c>
    </row>
    <row r="132" spans="3:54">
      <c r="C132">
        <v>51</v>
      </c>
      <c r="D132" s="536">
        <f>IFERROR(VLOOKUP(実施計画様式!D132,―!A$14:B$16,2,FALSE),0)</f>
        <v>0</v>
      </c>
      <c r="E132">
        <f>IFERROR(VLOOKUP(実施計画様式!E132,―!$C$40:$D$47,2,FALSE),0)</f>
        <v>0</v>
      </c>
      <c r="F132">
        <f>IFERROR(VLOOKUP(実施計画様式!F132,―!$E$2:$F$2,2,FALSE),0)</f>
        <v>0</v>
      </c>
      <c r="G132">
        <f>IFERROR(VLOOKUP(実施計画様式!G132,―!$G$2:$H$2,2,FALSE),0)</f>
        <v>0</v>
      </c>
      <c r="H132">
        <f>IFERROR(VLOOKUP(実施計画様式!H132,―!$I$2:$J$2,2,FALSE),0)</f>
        <v>0</v>
      </c>
      <c r="J132">
        <f>IFERROR(VLOOKUP(実施計画様式!J132,―!$K$2:$L$2,2,FALSE),0)</f>
        <v>0</v>
      </c>
      <c r="K132">
        <f>IFERROR(VLOOKUP(実施計画様式!K132,―!$M$2:$N$2,2,FALSE),0)</f>
        <v>0</v>
      </c>
      <c r="L132">
        <f>IFERROR(VLOOKUP(実施計画様式!L132,―!$O$2:$P$10,2,FALSE),0)</f>
        <v>0</v>
      </c>
      <c r="AG132">
        <f>IFERROR(VLOOKUP(実施計画様式!AG132,―!$Q$2:$R$3,2,FALSE),0)</f>
        <v>0</v>
      </c>
      <c r="AH132">
        <f>IFERROR(VLOOKUP(実施計画様式!AH132,―!$S$2:$T$3,2,FALSE),0)</f>
        <v>0</v>
      </c>
      <c r="AI132">
        <f>IFERROR(VLOOKUP(実施計画様式!AI132,―!$U$2:$V$3,2,FALSE),0)</f>
        <v>0</v>
      </c>
      <c r="AJ132">
        <f>IFERROR(VLOOKUP(実施計画様式!AJ132,―!$AD$2:$AE$14,2,FALSE),0)</f>
        <v>0</v>
      </c>
      <c r="AK132">
        <f>IFERROR(VLOOKUP(実施計画様式!AK132,―!$AD$2:$AE$14,2,FALSE),0)</f>
        <v>0</v>
      </c>
      <c r="AQ132">
        <f>IFERROR(VLOOKUP(実施計画様式!AQ132,―!$AG$2:$AH$4,2,FALSE),0)</f>
        <v>0</v>
      </c>
      <c r="AS132">
        <f t="shared" si="0"/>
        <v>0</v>
      </c>
      <c r="AT132">
        <v>99</v>
      </c>
      <c r="BB132" s="652" t="str">
        <f>IF(実施計画様式!F132="","",IF(PRODUCT(D132:AQ132)=0,"error",""))</f>
        <v/>
      </c>
    </row>
    <row r="133" spans="3:54">
      <c r="C133">
        <v>52</v>
      </c>
      <c r="D133" s="536">
        <f>IFERROR(VLOOKUP(実施計画様式!D133,―!A$14:B$16,2,FALSE),0)</f>
        <v>0</v>
      </c>
      <c r="E133">
        <f>IFERROR(VLOOKUP(実施計画様式!E133,―!$C$40:$D$47,2,FALSE),0)</f>
        <v>0</v>
      </c>
      <c r="F133">
        <f>IFERROR(VLOOKUP(実施計画様式!F133,―!$E$2:$F$2,2,FALSE),0)</f>
        <v>0</v>
      </c>
      <c r="G133">
        <f>IFERROR(VLOOKUP(実施計画様式!G133,―!$G$2:$H$2,2,FALSE),0)</f>
        <v>0</v>
      </c>
      <c r="H133">
        <f>IFERROR(VLOOKUP(実施計画様式!H133,―!$I$2:$J$2,2,FALSE),0)</f>
        <v>0</v>
      </c>
      <c r="J133">
        <f>IFERROR(VLOOKUP(実施計画様式!J133,―!$K$2:$L$2,2,FALSE),0)</f>
        <v>0</v>
      </c>
      <c r="K133">
        <f>IFERROR(VLOOKUP(実施計画様式!K133,―!$M$2:$N$2,2,FALSE),0)</f>
        <v>0</v>
      </c>
      <c r="L133">
        <f>IFERROR(VLOOKUP(実施計画様式!L133,―!$O$2:$P$10,2,FALSE),0)</f>
        <v>0</v>
      </c>
      <c r="AG133">
        <f>IFERROR(VLOOKUP(実施計画様式!AG133,―!$Q$2:$R$3,2,FALSE),0)</f>
        <v>0</v>
      </c>
      <c r="AH133">
        <f>IFERROR(VLOOKUP(実施計画様式!AH133,―!$S$2:$T$3,2,FALSE),0)</f>
        <v>0</v>
      </c>
      <c r="AI133">
        <f>IFERROR(VLOOKUP(実施計画様式!AI133,―!$U$2:$V$3,2,FALSE),0)</f>
        <v>0</v>
      </c>
      <c r="AJ133">
        <f>IFERROR(VLOOKUP(実施計画様式!AJ133,―!$AD$2:$AE$14,2,FALSE),0)</f>
        <v>0</v>
      </c>
      <c r="AK133">
        <f>IFERROR(VLOOKUP(実施計画様式!AK133,―!$AD$2:$AE$14,2,FALSE),0)</f>
        <v>0</v>
      </c>
      <c r="AQ133">
        <f>IFERROR(VLOOKUP(実施計画様式!AQ133,―!$AG$2:$AH$4,2,FALSE),0)</f>
        <v>0</v>
      </c>
      <c r="AS133">
        <f t="shared" si="0"/>
        <v>0</v>
      </c>
      <c r="AT133">
        <v>99</v>
      </c>
      <c r="BB133" s="652" t="str">
        <f>IF(実施計画様式!F133="","",IF(PRODUCT(D133:AQ133)=0,"error",""))</f>
        <v/>
      </c>
    </row>
    <row r="134" spans="3:54">
      <c r="C134">
        <v>53</v>
      </c>
      <c r="D134" s="536">
        <f>IFERROR(VLOOKUP(実施計画様式!D134,―!A$14:B$16,2,FALSE),0)</f>
        <v>0</v>
      </c>
      <c r="E134">
        <f>IFERROR(VLOOKUP(実施計画様式!E134,―!$C$40:$D$47,2,FALSE),0)</f>
        <v>0</v>
      </c>
      <c r="F134">
        <f>IFERROR(VLOOKUP(実施計画様式!F134,―!$E$2:$F$2,2,FALSE),0)</f>
        <v>0</v>
      </c>
      <c r="G134">
        <f>IFERROR(VLOOKUP(実施計画様式!G134,―!$G$2:$H$2,2,FALSE),0)</f>
        <v>0</v>
      </c>
      <c r="H134">
        <f>IFERROR(VLOOKUP(実施計画様式!H134,―!$I$2:$J$2,2,FALSE),0)</f>
        <v>0</v>
      </c>
      <c r="J134">
        <f>IFERROR(VLOOKUP(実施計画様式!J134,―!$K$2:$L$2,2,FALSE),0)</f>
        <v>0</v>
      </c>
      <c r="K134">
        <f>IFERROR(VLOOKUP(実施計画様式!K134,―!$M$2:$N$2,2,FALSE),0)</f>
        <v>0</v>
      </c>
      <c r="L134">
        <f>IFERROR(VLOOKUP(実施計画様式!L134,―!$O$2:$P$10,2,FALSE),0)</f>
        <v>0</v>
      </c>
      <c r="AG134">
        <f>IFERROR(VLOOKUP(実施計画様式!AG134,―!$Q$2:$R$3,2,FALSE),0)</f>
        <v>0</v>
      </c>
      <c r="AH134">
        <f>IFERROR(VLOOKUP(実施計画様式!AH134,―!$S$2:$T$3,2,FALSE),0)</f>
        <v>0</v>
      </c>
      <c r="AI134">
        <f>IFERROR(VLOOKUP(実施計画様式!AI134,―!$U$2:$V$3,2,FALSE),0)</f>
        <v>0</v>
      </c>
      <c r="AJ134">
        <f>IFERROR(VLOOKUP(実施計画様式!AJ134,―!$AD$2:$AE$14,2,FALSE),0)</f>
        <v>0</v>
      </c>
      <c r="AK134">
        <f>IFERROR(VLOOKUP(実施計画様式!AK134,―!$AD$2:$AE$14,2,FALSE),0)</f>
        <v>0</v>
      </c>
      <c r="AQ134">
        <f>IFERROR(VLOOKUP(実施計画様式!AQ134,―!$AG$2:$AH$4,2,FALSE),0)</f>
        <v>0</v>
      </c>
      <c r="AS134">
        <f t="shared" si="0"/>
        <v>0</v>
      </c>
      <c r="AT134">
        <v>99</v>
      </c>
      <c r="BB134" s="652" t="str">
        <f>IF(実施計画様式!F134="","",IF(PRODUCT(D134:AQ134)=0,"error",""))</f>
        <v/>
      </c>
    </row>
    <row r="135" spans="3:54">
      <c r="C135">
        <v>54</v>
      </c>
      <c r="D135" s="536">
        <f>IFERROR(VLOOKUP(実施計画様式!D135,―!A$14:B$16,2,FALSE),0)</f>
        <v>0</v>
      </c>
      <c r="E135">
        <f>IFERROR(VLOOKUP(実施計画様式!E135,―!$C$40:$D$47,2,FALSE),0)</f>
        <v>0</v>
      </c>
      <c r="F135">
        <f>IFERROR(VLOOKUP(実施計画様式!F135,―!$E$2:$F$2,2,FALSE),0)</f>
        <v>0</v>
      </c>
      <c r="G135">
        <f>IFERROR(VLOOKUP(実施計画様式!G135,―!$G$2:$H$2,2,FALSE),0)</f>
        <v>0</v>
      </c>
      <c r="H135">
        <f>IFERROR(VLOOKUP(実施計画様式!H135,―!$I$2:$J$2,2,FALSE),0)</f>
        <v>0</v>
      </c>
      <c r="J135">
        <f>IFERROR(VLOOKUP(実施計画様式!J135,―!$K$2:$L$2,2,FALSE),0)</f>
        <v>0</v>
      </c>
      <c r="K135">
        <f>IFERROR(VLOOKUP(実施計画様式!K135,―!$M$2:$N$2,2,FALSE),0)</f>
        <v>0</v>
      </c>
      <c r="L135">
        <f>IFERROR(VLOOKUP(実施計画様式!L135,―!$O$2:$P$10,2,FALSE),0)</f>
        <v>0</v>
      </c>
      <c r="AG135">
        <f>IFERROR(VLOOKUP(実施計画様式!AG135,―!$Q$2:$R$3,2,FALSE),0)</f>
        <v>0</v>
      </c>
      <c r="AH135">
        <f>IFERROR(VLOOKUP(実施計画様式!AH135,―!$S$2:$T$3,2,FALSE),0)</f>
        <v>0</v>
      </c>
      <c r="AI135">
        <f>IFERROR(VLOOKUP(実施計画様式!AI135,―!$U$2:$V$3,2,FALSE),0)</f>
        <v>0</v>
      </c>
      <c r="AJ135">
        <f>IFERROR(VLOOKUP(実施計画様式!AJ135,―!$AD$2:$AE$14,2,FALSE),0)</f>
        <v>0</v>
      </c>
      <c r="AK135">
        <f>IFERROR(VLOOKUP(実施計画様式!AK135,―!$AD$2:$AE$14,2,FALSE),0)</f>
        <v>0</v>
      </c>
      <c r="AQ135">
        <f>IFERROR(VLOOKUP(実施計画様式!AQ135,―!$AG$2:$AH$4,2,FALSE),0)</f>
        <v>0</v>
      </c>
      <c r="AS135">
        <f t="shared" si="0"/>
        <v>0</v>
      </c>
      <c r="AT135">
        <v>99</v>
      </c>
      <c r="BB135" s="652" t="str">
        <f>IF(実施計画様式!F135="","",IF(PRODUCT(D135:AQ135)=0,"error",""))</f>
        <v/>
      </c>
    </row>
    <row r="136" spans="3:54">
      <c r="C136">
        <v>55</v>
      </c>
      <c r="D136" s="536">
        <f>IFERROR(VLOOKUP(実施計画様式!D136,―!A$14:B$16,2,FALSE),0)</f>
        <v>0</v>
      </c>
      <c r="E136">
        <f>IFERROR(VLOOKUP(実施計画様式!E136,―!$C$40:$D$47,2,FALSE),0)</f>
        <v>0</v>
      </c>
      <c r="F136">
        <f>IFERROR(VLOOKUP(実施計画様式!F136,―!$E$2:$F$2,2,FALSE),0)</f>
        <v>0</v>
      </c>
      <c r="G136">
        <f>IFERROR(VLOOKUP(実施計画様式!G136,―!$G$2:$H$2,2,FALSE),0)</f>
        <v>0</v>
      </c>
      <c r="H136">
        <f>IFERROR(VLOOKUP(実施計画様式!H136,―!$I$2:$J$2,2,FALSE),0)</f>
        <v>0</v>
      </c>
      <c r="J136">
        <f>IFERROR(VLOOKUP(実施計画様式!J136,―!$K$2:$L$2,2,FALSE),0)</f>
        <v>0</v>
      </c>
      <c r="K136">
        <f>IFERROR(VLOOKUP(実施計画様式!K136,―!$M$2:$N$2,2,FALSE),0)</f>
        <v>0</v>
      </c>
      <c r="L136">
        <f>IFERROR(VLOOKUP(実施計画様式!L136,―!$O$2:$P$10,2,FALSE),0)</f>
        <v>0</v>
      </c>
      <c r="AG136">
        <f>IFERROR(VLOOKUP(実施計画様式!AG136,―!$Q$2:$R$3,2,FALSE),0)</f>
        <v>0</v>
      </c>
      <c r="AH136">
        <f>IFERROR(VLOOKUP(実施計画様式!AH136,―!$S$2:$T$3,2,FALSE),0)</f>
        <v>0</v>
      </c>
      <c r="AI136">
        <f>IFERROR(VLOOKUP(実施計画様式!AI136,―!$U$2:$V$3,2,FALSE),0)</f>
        <v>0</v>
      </c>
      <c r="AJ136">
        <f>IFERROR(VLOOKUP(実施計画様式!AJ136,―!$AD$2:$AE$14,2,FALSE),0)</f>
        <v>0</v>
      </c>
      <c r="AK136">
        <f>IFERROR(VLOOKUP(実施計画様式!AK136,―!$AD$2:$AE$14,2,FALSE),0)</f>
        <v>0</v>
      </c>
      <c r="AQ136">
        <f>IFERROR(VLOOKUP(実施計画様式!AQ136,―!$AG$2:$AH$4,2,FALSE),0)</f>
        <v>0</v>
      </c>
      <c r="AS136">
        <f t="shared" si="0"/>
        <v>0</v>
      </c>
      <c r="AT136">
        <v>99</v>
      </c>
      <c r="BB136" s="652" t="str">
        <f>IF(実施計画様式!F136="","",IF(PRODUCT(D136:AQ136)=0,"error",""))</f>
        <v/>
      </c>
    </row>
    <row r="137" spans="3:54">
      <c r="C137">
        <v>56</v>
      </c>
      <c r="D137" s="536">
        <f>IFERROR(VLOOKUP(実施計画様式!D137,―!A$14:B$16,2,FALSE),0)</f>
        <v>0</v>
      </c>
      <c r="E137">
        <f>IFERROR(VLOOKUP(実施計画様式!E137,―!$C$40:$D$47,2,FALSE),0)</f>
        <v>0</v>
      </c>
      <c r="F137">
        <f>IFERROR(VLOOKUP(実施計画様式!F137,―!$E$2:$F$2,2,FALSE),0)</f>
        <v>0</v>
      </c>
      <c r="G137">
        <f>IFERROR(VLOOKUP(実施計画様式!G137,―!$G$2:$H$2,2,FALSE),0)</f>
        <v>0</v>
      </c>
      <c r="H137">
        <f>IFERROR(VLOOKUP(実施計画様式!H137,―!$I$2:$J$2,2,FALSE),0)</f>
        <v>0</v>
      </c>
      <c r="J137">
        <f>IFERROR(VLOOKUP(実施計画様式!J137,―!$K$2:$L$2,2,FALSE),0)</f>
        <v>0</v>
      </c>
      <c r="K137">
        <f>IFERROR(VLOOKUP(実施計画様式!K137,―!$M$2:$N$2,2,FALSE),0)</f>
        <v>0</v>
      </c>
      <c r="L137">
        <f>IFERROR(VLOOKUP(実施計画様式!L137,―!$O$2:$P$10,2,FALSE),0)</f>
        <v>0</v>
      </c>
      <c r="AG137">
        <f>IFERROR(VLOOKUP(実施計画様式!AG137,―!$Q$2:$R$3,2,FALSE),0)</f>
        <v>0</v>
      </c>
      <c r="AH137">
        <f>IFERROR(VLOOKUP(実施計画様式!AH137,―!$S$2:$T$3,2,FALSE),0)</f>
        <v>0</v>
      </c>
      <c r="AI137">
        <f>IFERROR(VLOOKUP(実施計画様式!AI137,―!$U$2:$V$3,2,FALSE),0)</f>
        <v>0</v>
      </c>
      <c r="AJ137">
        <f>IFERROR(VLOOKUP(実施計画様式!AJ137,―!$AD$2:$AE$14,2,FALSE),0)</f>
        <v>0</v>
      </c>
      <c r="AK137">
        <f>IFERROR(VLOOKUP(実施計画様式!AK137,―!$AD$2:$AE$14,2,FALSE),0)</f>
        <v>0</v>
      </c>
      <c r="AQ137">
        <f>IFERROR(VLOOKUP(実施計画様式!AQ137,―!$AG$2:$AH$4,2,FALSE),0)</f>
        <v>0</v>
      </c>
      <c r="AS137">
        <f t="shared" si="0"/>
        <v>0</v>
      </c>
      <c r="AT137">
        <v>99</v>
      </c>
      <c r="BB137" s="652" t="str">
        <f>IF(実施計画様式!F137="","",IF(PRODUCT(D137:AQ137)=0,"error",""))</f>
        <v/>
      </c>
    </row>
    <row r="138" spans="3:54">
      <c r="C138">
        <v>57</v>
      </c>
      <c r="D138" s="536">
        <f>IFERROR(VLOOKUP(実施計画様式!D138,―!A$14:B$16,2,FALSE),0)</f>
        <v>0</v>
      </c>
      <c r="E138">
        <f>IFERROR(VLOOKUP(実施計画様式!E138,―!$C$40:$D$47,2,FALSE),0)</f>
        <v>0</v>
      </c>
      <c r="F138">
        <f>IFERROR(VLOOKUP(実施計画様式!F138,―!$E$2:$F$2,2,FALSE),0)</f>
        <v>0</v>
      </c>
      <c r="G138">
        <f>IFERROR(VLOOKUP(実施計画様式!G138,―!$G$2:$H$2,2,FALSE),0)</f>
        <v>0</v>
      </c>
      <c r="H138">
        <f>IFERROR(VLOOKUP(実施計画様式!H138,―!$I$2:$J$2,2,FALSE),0)</f>
        <v>0</v>
      </c>
      <c r="J138">
        <f>IFERROR(VLOOKUP(実施計画様式!J138,―!$K$2:$L$2,2,FALSE),0)</f>
        <v>0</v>
      </c>
      <c r="K138">
        <f>IFERROR(VLOOKUP(実施計画様式!K138,―!$M$2:$N$2,2,FALSE),0)</f>
        <v>0</v>
      </c>
      <c r="L138">
        <f>IFERROR(VLOOKUP(実施計画様式!L138,―!$O$2:$P$10,2,FALSE),0)</f>
        <v>0</v>
      </c>
      <c r="AG138">
        <f>IFERROR(VLOOKUP(実施計画様式!AG138,―!$Q$2:$R$3,2,FALSE),0)</f>
        <v>0</v>
      </c>
      <c r="AH138">
        <f>IFERROR(VLOOKUP(実施計画様式!AH138,―!$S$2:$T$3,2,FALSE),0)</f>
        <v>0</v>
      </c>
      <c r="AI138">
        <f>IFERROR(VLOOKUP(実施計画様式!AI138,―!$U$2:$V$3,2,FALSE),0)</f>
        <v>0</v>
      </c>
      <c r="AJ138">
        <f>IFERROR(VLOOKUP(実施計画様式!AJ138,―!$AD$2:$AE$14,2,FALSE),0)</f>
        <v>0</v>
      </c>
      <c r="AK138">
        <f>IFERROR(VLOOKUP(実施計画様式!AK138,―!$AD$2:$AE$14,2,FALSE),0)</f>
        <v>0</v>
      </c>
      <c r="AQ138">
        <f>IFERROR(VLOOKUP(実施計画様式!AQ138,―!$AG$2:$AH$4,2,FALSE),0)</f>
        <v>0</v>
      </c>
      <c r="AS138">
        <f t="shared" si="0"/>
        <v>0</v>
      </c>
      <c r="AT138">
        <v>99</v>
      </c>
      <c r="BB138" s="652" t="str">
        <f>IF(実施計画様式!F138="","",IF(PRODUCT(D138:AQ138)=0,"error",""))</f>
        <v/>
      </c>
    </row>
    <row r="139" spans="3:54">
      <c r="C139">
        <v>58</v>
      </c>
      <c r="D139" s="536">
        <f>IFERROR(VLOOKUP(実施計画様式!D139,―!A$14:B$16,2,FALSE),0)</f>
        <v>0</v>
      </c>
      <c r="E139">
        <f>IFERROR(VLOOKUP(実施計画様式!E139,―!$C$40:$D$47,2,FALSE),0)</f>
        <v>0</v>
      </c>
      <c r="F139">
        <f>IFERROR(VLOOKUP(実施計画様式!F139,―!$E$2:$F$2,2,FALSE),0)</f>
        <v>0</v>
      </c>
      <c r="G139">
        <f>IFERROR(VLOOKUP(実施計画様式!G139,―!$G$2:$H$2,2,FALSE),0)</f>
        <v>0</v>
      </c>
      <c r="H139">
        <f>IFERROR(VLOOKUP(実施計画様式!H139,―!$I$2:$J$2,2,FALSE),0)</f>
        <v>0</v>
      </c>
      <c r="J139">
        <f>IFERROR(VLOOKUP(実施計画様式!J139,―!$K$2:$L$2,2,FALSE),0)</f>
        <v>0</v>
      </c>
      <c r="K139">
        <f>IFERROR(VLOOKUP(実施計画様式!K139,―!$M$2:$N$2,2,FALSE),0)</f>
        <v>0</v>
      </c>
      <c r="L139">
        <f>IFERROR(VLOOKUP(実施計画様式!L139,―!$O$2:$P$10,2,FALSE),0)</f>
        <v>0</v>
      </c>
      <c r="AG139">
        <f>IFERROR(VLOOKUP(実施計画様式!AG139,―!$Q$2:$R$3,2,FALSE),0)</f>
        <v>0</v>
      </c>
      <c r="AH139">
        <f>IFERROR(VLOOKUP(実施計画様式!AH139,―!$S$2:$T$3,2,FALSE),0)</f>
        <v>0</v>
      </c>
      <c r="AI139">
        <f>IFERROR(VLOOKUP(実施計画様式!AI139,―!$U$2:$V$3,2,FALSE),0)</f>
        <v>0</v>
      </c>
      <c r="AJ139">
        <f>IFERROR(VLOOKUP(実施計画様式!AJ139,―!$AD$2:$AE$14,2,FALSE),0)</f>
        <v>0</v>
      </c>
      <c r="AK139">
        <f>IFERROR(VLOOKUP(実施計画様式!AK139,―!$AD$2:$AE$14,2,FALSE),0)</f>
        <v>0</v>
      </c>
      <c r="AQ139">
        <f>IFERROR(VLOOKUP(実施計画様式!AQ139,―!$AG$2:$AH$4,2,FALSE),0)</f>
        <v>0</v>
      </c>
      <c r="AS139">
        <f t="shared" si="0"/>
        <v>0</v>
      </c>
      <c r="AT139">
        <v>99</v>
      </c>
      <c r="BB139" s="652" t="str">
        <f>IF(実施計画様式!F139="","",IF(PRODUCT(D139:AQ139)=0,"error",""))</f>
        <v/>
      </c>
    </row>
    <row r="140" spans="3:54">
      <c r="C140">
        <v>59</v>
      </c>
      <c r="D140" s="536">
        <f>IFERROR(VLOOKUP(実施計画様式!D140,―!A$14:B$16,2,FALSE),0)</f>
        <v>0</v>
      </c>
      <c r="E140">
        <f>IFERROR(VLOOKUP(実施計画様式!E140,―!$C$40:$D$47,2,FALSE),0)</f>
        <v>0</v>
      </c>
      <c r="F140">
        <f>IFERROR(VLOOKUP(実施計画様式!F140,―!$E$2:$F$2,2,FALSE),0)</f>
        <v>0</v>
      </c>
      <c r="G140">
        <f>IFERROR(VLOOKUP(実施計画様式!G140,―!$G$2:$H$2,2,FALSE),0)</f>
        <v>0</v>
      </c>
      <c r="H140">
        <f>IFERROR(VLOOKUP(実施計画様式!H140,―!$I$2:$J$2,2,FALSE),0)</f>
        <v>0</v>
      </c>
      <c r="J140">
        <f>IFERROR(VLOOKUP(実施計画様式!J140,―!$K$2:$L$2,2,FALSE),0)</f>
        <v>0</v>
      </c>
      <c r="K140">
        <f>IFERROR(VLOOKUP(実施計画様式!K140,―!$M$2:$N$2,2,FALSE),0)</f>
        <v>0</v>
      </c>
      <c r="L140">
        <f>IFERROR(VLOOKUP(実施計画様式!L140,―!$O$2:$P$10,2,FALSE),0)</f>
        <v>0</v>
      </c>
      <c r="AG140">
        <f>IFERROR(VLOOKUP(実施計画様式!AG140,―!$Q$2:$R$3,2,FALSE),0)</f>
        <v>0</v>
      </c>
      <c r="AH140">
        <f>IFERROR(VLOOKUP(実施計画様式!AH140,―!$S$2:$T$3,2,FALSE),0)</f>
        <v>0</v>
      </c>
      <c r="AI140">
        <f>IFERROR(VLOOKUP(実施計画様式!AI140,―!$U$2:$V$3,2,FALSE),0)</f>
        <v>0</v>
      </c>
      <c r="AJ140">
        <f>IFERROR(VLOOKUP(実施計画様式!AJ140,―!$AD$2:$AE$14,2,FALSE),0)</f>
        <v>0</v>
      </c>
      <c r="AK140">
        <f>IFERROR(VLOOKUP(実施計画様式!AK140,―!$AD$2:$AE$14,2,FALSE),0)</f>
        <v>0</v>
      </c>
      <c r="AQ140">
        <f>IFERROR(VLOOKUP(実施計画様式!AQ140,―!$AG$2:$AH$4,2,FALSE),0)</f>
        <v>0</v>
      </c>
      <c r="AS140">
        <f t="shared" si="0"/>
        <v>0</v>
      </c>
      <c r="AT140">
        <v>99</v>
      </c>
      <c r="BB140" s="652" t="str">
        <f>IF(実施計画様式!F140="","",IF(PRODUCT(D140:AQ140)=0,"error",""))</f>
        <v/>
      </c>
    </row>
    <row r="141" spans="3:54">
      <c r="C141">
        <v>60</v>
      </c>
      <c r="D141" s="536">
        <f>IFERROR(VLOOKUP(実施計画様式!D141,―!A$14:B$16,2,FALSE),0)</f>
        <v>0</v>
      </c>
      <c r="E141">
        <f>IFERROR(VLOOKUP(実施計画様式!E141,―!$C$40:$D$47,2,FALSE),0)</f>
        <v>0</v>
      </c>
      <c r="F141">
        <f>IFERROR(VLOOKUP(実施計画様式!F141,―!$E$2:$F$2,2,FALSE),0)</f>
        <v>0</v>
      </c>
      <c r="G141">
        <f>IFERROR(VLOOKUP(実施計画様式!G141,―!$G$2:$H$2,2,FALSE),0)</f>
        <v>0</v>
      </c>
      <c r="H141">
        <f>IFERROR(VLOOKUP(実施計画様式!H141,―!$I$2:$J$2,2,FALSE),0)</f>
        <v>0</v>
      </c>
      <c r="J141">
        <f>IFERROR(VLOOKUP(実施計画様式!J141,―!$K$2:$L$2,2,FALSE),0)</f>
        <v>0</v>
      </c>
      <c r="K141">
        <f>IFERROR(VLOOKUP(実施計画様式!K141,―!$M$2:$N$2,2,FALSE),0)</f>
        <v>0</v>
      </c>
      <c r="L141">
        <f>IFERROR(VLOOKUP(実施計画様式!L141,―!$O$2:$P$10,2,FALSE),0)</f>
        <v>0</v>
      </c>
      <c r="AG141">
        <f>IFERROR(VLOOKUP(実施計画様式!AG141,―!$Q$2:$R$3,2,FALSE),0)</f>
        <v>0</v>
      </c>
      <c r="AH141">
        <f>IFERROR(VLOOKUP(実施計画様式!AH141,―!$S$2:$T$3,2,FALSE),0)</f>
        <v>0</v>
      </c>
      <c r="AI141">
        <f>IFERROR(VLOOKUP(実施計画様式!AI141,―!$U$2:$V$3,2,FALSE),0)</f>
        <v>0</v>
      </c>
      <c r="AJ141">
        <f>IFERROR(VLOOKUP(実施計画様式!AJ141,―!$AD$2:$AE$14,2,FALSE),0)</f>
        <v>0</v>
      </c>
      <c r="AK141">
        <f>IFERROR(VLOOKUP(実施計画様式!AK141,―!$AD$2:$AE$14,2,FALSE),0)</f>
        <v>0</v>
      </c>
      <c r="AQ141">
        <f>IFERROR(VLOOKUP(実施計画様式!AQ141,―!$AG$2:$AH$4,2,FALSE),0)</f>
        <v>0</v>
      </c>
      <c r="AS141">
        <f t="shared" si="0"/>
        <v>0</v>
      </c>
      <c r="AT141">
        <v>99</v>
      </c>
      <c r="BB141" s="652" t="str">
        <f>IF(実施計画様式!F141="","",IF(PRODUCT(D141:AQ141)=0,"error",""))</f>
        <v/>
      </c>
    </row>
    <row r="142" spans="3:54">
      <c r="C142">
        <v>61</v>
      </c>
      <c r="D142" s="536">
        <f>IFERROR(VLOOKUP(実施計画様式!D142,―!A$14:B$16,2,FALSE),0)</f>
        <v>0</v>
      </c>
      <c r="E142">
        <f>IFERROR(VLOOKUP(実施計画様式!E142,―!$C$40:$D$47,2,FALSE),0)</f>
        <v>0</v>
      </c>
      <c r="F142">
        <f>IFERROR(VLOOKUP(実施計画様式!F142,―!$E$2:$F$2,2,FALSE),0)</f>
        <v>0</v>
      </c>
      <c r="G142">
        <f>IFERROR(VLOOKUP(実施計画様式!G142,―!$G$2:$H$2,2,FALSE),0)</f>
        <v>0</v>
      </c>
      <c r="H142">
        <f>IFERROR(VLOOKUP(実施計画様式!H142,―!$I$2:$J$2,2,FALSE),0)</f>
        <v>0</v>
      </c>
      <c r="J142">
        <f>IFERROR(VLOOKUP(実施計画様式!J142,―!$K$2:$L$2,2,FALSE),0)</f>
        <v>0</v>
      </c>
      <c r="K142">
        <f>IFERROR(VLOOKUP(実施計画様式!K142,―!$M$2:$N$2,2,FALSE),0)</f>
        <v>0</v>
      </c>
      <c r="L142">
        <f>IFERROR(VLOOKUP(実施計画様式!L142,―!$O$2:$P$10,2,FALSE),0)</f>
        <v>0</v>
      </c>
      <c r="AG142">
        <f>IFERROR(VLOOKUP(実施計画様式!AG142,―!$Q$2:$R$3,2,FALSE),0)</f>
        <v>0</v>
      </c>
      <c r="AH142">
        <f>IFERROR(VLOOKUP(実施計画様式!AH142,―!$S$2:$T$3,2,FALSE),0)</f>
        <v>0</v>
      </c>
      <c r="AI142">
        <f>IFERROR(VLOOKUP(実施計画様式!AI142,―!$U$2:$V$3,2,FALSE),0)</f>
        <v>0</v>
      </c>
      <c r="AJ142">
        <f>IFERROR(VLOOKUP(実施計画様式!AJ142,―!$AD$2:$AE$14,2,FALSE),0)</f>
        <v>0</v>
      </c>
      <c r="AK142">
        <f>IFERROR(VLOOKUP(実施計画様式!AK142,―!$AD$2:$AE$14,2,FALSE),0)</f>
        <v>0</v>
      </c>
      <c r="AQ142">
        <f>IFERROR(VLOOKUP(実施計画様式!AQ142,―!$AG$2:$AH$4,2,FALSE),0)</f>
        <v>0</v>
      </c>
      <c r="AS142">
        <f t="shared" si="0"/>
        <v>0</v>
      </c>
      <c r="AT142">
        <v>99</v>
      </c>
      <c r="BB142" s="652" t="str">
        <f>IF(実施計画様式!F142="","",IF(PRODUCT(D142:AQ142)=0,"error",""))</f>
        <v/>
      </c>
    </row>
    <row r="143" spans="3:54">
      <c r="C143">
        <v>62</v>
      </c>
      <c r="D143" s="536">
        <f>IFERROR(VLOOKUP(実施計画様式!D143,―!A$14:B$16,2,FALSE),0)</f>
        <v>0</v>
      </c>
      <c r="E143">
        <f>IFERROR(VLOOKUP(実施計画様式!E143,―!$C$40:$D$47,2,FALSE),0)</f>
        <v>0</v>
      </c>
      <c r="F143">
        <f>IFERROR(VLOOKUP(実施計画様式!F143,―!$E$2:$F$2,2,FALSE),0)</f>
        <v>0</v>
      </c>
      <c r="G143">
        <f>IFERROR(VLOOKUP(実施計画様式!G143,―!$G$2:$H$2,2,FALSE),0)</f>
        <v>0</v>
      </c>
      <c r="H143">
        <f>IFERROR(VLOOKUP(実施計画様式!H143,―!$I$2:$J$2,2,FALSE),0)</f>
        <v>0</v>
      </c>
      <c r="J143">
        <f>IFERROR(VLOOKUP(実施計画様式!J143,―!$K$2:$L$2,2,FALSE),0)</f>
        <v>0</v>
      </c>
      <c r="K143">
        <f>IFERROR(VLOOKUP(実施計画様式!K143,―!$M$2:$N$2,2,FALSE),0)</f>
        <v>0</v>
      </c>
      <c r="L143">
        <f>IFERROR(VLOOKUP(実施計画様式!L143,―!$O$2:$P$10,2,FALSE),0)</f>
        <v>0</v>
      </c>
      <c r="AG143">
        <f>IFERROR(VLOOKUP(実施計画様式!AG143,―!$Q$2:$R$3,2,FALSE),0)</f>
        <v>0</v>
      </c>
      <c r="AH143">
        <f>IFERROR(VLOOKUP(実施計画様式!AH143,―!$S$2:$T$3,2,FALSE),0)</f>
        <v>0</v>
      </c>
      <c r="AI143">
        <f>IFERROR(VLOOKUP(実施計画様式!AI143,―!$U$2:$V$3,2,FALSE),0)</f>
        <v>0</v>
      </c>
      <c r="AJ143">
        <f>IFERROR(VLOOKUP(実施計画様式!AJ143,―!$AD$2:$AE$14,2,FALSE),0)</f>
        <v>0</v>
      </c>
      <c r="AK143">
        <f>IFERROR(VLOOKUP(実施計画様式!AK143,―!$AD$2:$AE$14,2,FALSE),0)</f>
        <v>0</v>
      </c>
      <c r="AQ143">
        <f>IFERROR(VLOOKUP(実施計画様式!AQ143,―!$AG$2:$AH$4,2,FALSE),0)</f>
        <v>0</v>
      </c>
      <c r="AS143">
        <f t="shared" si="0"/>
        <v>0</v>
      </c>
      <c r="AT143">
        <v>99</v>
      </c>
      <c r="BB143" s="652" t="str">
        <f>IF(実施計画様式!F143="","",IF(PRODUCT(D143:AQ143)=0,"error",""))</f>
        <v/>
      </c>
    </row>
    <row r="144" spans="3:54">
      <c r="C144">
        <v>63</v>
      </c>
      <c r="D144" s="536">
        <f>IFERROR(VLOOKUP(実施計画様式!D144,―!A$14:B$16,2,FALSE),0)</f>
        <v>0</v>
      </c>
      <c r="E144">
        <f>IFERROR(VLOOKUP(実施計画様式!E144,―!$C$40:$D$47,2,FALSE),0)</f>
        <v>0</v>
      </c>
      <c r="F144">
        <f>IFERROR(VLOOKUP(実施計画様式!F144,―!$E$2:$F$2,2,FALSE),0)</f>
        <v>0</v>
      </c>
      <c r="G144">
        <f>IFERROR(VLOOKUP(実施計画様式!G144,―!$G$2:$H$2,2,FALSE),0)</f>
        <v>0</v>
      </c>
      <c r="H144">
        <f>IFERROR(VLOOKUP(実施計画様式!H144,―!$I$2:$J$2,2,FALSE),0)</f>
        <v>0</v>
      </c>
      <c r="J144">
        <f>IFERROR(VLOOKUP(実施計画様式!J144,―!$K$2:$L$2,2,FALSE),0)</f>
        <v>0</v>
      </c>
      <c r="K144">
        <f>IFERROR(VLOOKUP(実施計画様式!K144,―!$M$2:$N$2,2,FALSE),0)</f>
        <v>0</v>
      </c>
      <c r="L144">
        <f>IFERROR(VLOOKUP(実施計画様式!L144,―!$O$2:$P$10,2,FALSE),0)</f>
        <v>0</v>
      </c>
      <c r="AG144">
        <f>IFERROR(VLOOKUP(実施計画様式!AG144,―!$Q$2:$R$3,2,FALSE),0)</f>
        <v>0</v>
      </c>
      <c r="AH144">
        <f>IFERROR(VLOOKUP(実施計画様式!AH144,―!$S$2:$T$3,2,FALSE),0)</f>
        <v>0</v>
      </c>
      <c r="AI144">
        <f>IFERROR(VLOOKUP(実施計画様式!AI144,―!$U$2:$V$3,2,FALSE),0)</f>
        <v>0</v>
      </c>
      <c r="AJ144">
        <f>IFERROR(VLOOKUP(実施計画様式!AJ144,―!$AD$2:$AE$14,2,FALSE),0)</f>
        <v>0</v>
      </c>
      <c r="AK144">
        <f>IFERROR(VLOOKUP(実施計画様式!AK144,―!$AD$2:$AE$14,2,FALSE),0)</f>
        <v>0</v>
      </c>
      <c r="AQ144">
        <f>IFERROR(VLOOKUP(実施計画様式!AQ144,―!$AG$2:$AH$4,2,FALSE),0)</f>
        <v>0</v>
      </c>
      <c r="AS144">
        <f t="shared" si="0"/>
        <v>0</v>
      </c>
      <c r="AT144">
        <v>99</v>
      </c>
      <c r="BB144" s="652" t="str">
        <f>IF(実施計画様式!F144="","",IF(PRODUCT(D144:AQ144)=0,"error",""))</f>
        <v/>
      </c>
    </row>
    <row r="145" spans="3:54">
      <c r="C145">
        <v>64</v>
      </c>
      <c r="D145" s="536">
        <f>IFERROR(VLOOKUP(実施計画様式!D145,―!A$14:B$16,2,FALSE),0)</f>
        <v>0</v>
      </c>
      <c r="E145">
        <f>IFERROR(VLOOKUP(実施計画様式!E145,―!$C$40:$D$47,2,FALSE),0)</f>
        <v>0</v>
      </c>
      <c r="F145">
        <f>IFERROR(VLOOKUP(実施計画様式!F145,―!$E$2:$F$2,2,FALSE),0)</f>
        <v>0</v>
      </c>
      <c r="G145">
        <f>IFERROR(VLOOKUP(実施計画様式!G145,―!$G$2:$H$2,2,FALSE),0)</f>
        <v>0</v>
      </c>
      <c r="H145">
        <f>IFERROR(VLOOKUP(実施計画様式!H145,―!$I$2:$J$2,2,FALSE),0)</f>
        <v>0</v>
      </c>
      <c r="J145">
        <f>IFERROR(VLOOKUP(実施計画様式!J145,―!$K$2:$L$2,2,FALSE),0)</f>
        <v>0</v>
      </c>
      <c r="K145">
        <f>IFERROR(VLOOKUP(実施計画様式!K145,―!$M$2:$N$2,2,FALSE),0)</f>
        <v>0</v>
      </c>
      <c r="L145">
        <f>IFERROR(VLOOKUP(実施計画様式!L145,―!$O$2:$P$10,2,FALSE),0)</f>
        <v>0</v>
      </c>
      <c r="AG145">
        <f>IFERROR(VLOOKUP(実施計画様式!AG145,―!$Q$2:$R$3,2,FALSE),0)</f>
        <v>0</v>
      </c>
      <c r="AH145">
        <f>IFERROR(VLOOKUP(実施計画様式!AH145,―!$S$2:$T$3,2,FALSE),0)</f>
        <v>0</v>
      </c>
      <c r="AI145">
        <f>IFERROR(VLOOKUP(実施計画様式!AI145,―!$U$2:$V$3,2,FALSE),0)</f>
        <v>0</v>
      </c>
      <c r="AJ145">
        <f>IFERROR(VLOOKUP(実施計画様式!AJ145,―!$AD$2:$AE$14,2,FALSE),0)</f>
        <v>0</v>
      </c>
      <c r="AK145">
        <f>IFERROR(VLOOKUP(実施計画様式!AK145,―!$AD$2:$AE$14,2,FALSE),0)</f>
        <v>0</v>
      </c>
      <c r="AQ145">
        <f>IFERROR(VLOOKUP(実施計画様式!AQ145,―!$AG$2:$AH$4,2,FALSE),0)</f>
        <v>0</v>
      </c>
      <c r="AS145">
        <f t="shared" si="0"/>
        <v>0</v>
      </c>
      <c r="AT145">
        <v>99</v>
      </c>
      <c r="BB145" s="652" t="str">
        <f>IF(実施計画様式!F145="","",IF(PRODUCT(D145:AQ145)=0,"error",""))</f>
        <v/>
      </c>
    </row>
    <row r="146" spans="3:54">
      <c r="C146">
        <v>65</v>
      </c>
      <c r="D146" s="536">
        <f>IFERROR(VLOOKUP(実施計画様式!D146,―!A$14:B$16,2,FALSE),0)</f>
        <v>0</v>
      </c>
      <c r="E146">
        <f>IFERROR(VLOOKUP(実施計画様式!E146,―!$C$40:$D$47,2,FALSE),0)</f>
        <v>0</v>
      </c>
      <c r="F146">
        <f>IFERROR(VLOOKUP(実施計画様式!F146,―!$E$2:$F$2,2,FALSE),0)</f>
        <v>0</v>
      </c>
      <c r="G146">
        <f>IFERROR(VLOOKUP(実施計画様式!G146,―!$G$2:$H$2,2,FALSE),0)</f>
        <v>0</v>
      </c>
      <c r="H146">
        <f>IFERROR(VLOOKUP(実施計画様式!H146,―!$I$2:$J$2,2,FALSE),0)</f>
        <v>0</v>
      </c>
      <c r="J146">
        <f>IFERROR(VLOOKUP(実施計画様式!J146,―!$K$2:$L$2,2,FALSE),0)</f>
        <v>0</v>
      </c>
      <c r="K146">
        <f>IFERROR(VLOOKUP(実施計画様式!K146,―!$M$2:$N$2,2,FALSE),0)</f>
        <v>0</v>
      </c>
      <c r="L146">
        <f>IFERROR(VLOOKUP(実施計画様式!L146,―!$O$2:$P$10,2,FALSE),0)</f>
        <v>0</v>
      </c>
      <c r="AG146">
        <f>IFERROR(VLOOKUP(実施計画様式!AG146,―!$Q$2:$R$3,2,FALSE),0)</f>
        <v>0</v>
      </c>
      <c r="AH146">
        <f>IFERROR(VLOOKUP(実施計画様式!AH146,―!$S$2:$T$3,2,FALSE),0)</f>
        <v>0</v>
      </c>
      <c r="AI146">
        <f>IFERROR(VLOOKUP(実施計画様式!AI146,―!$U$2:$V$3,2,FALSE),0)</f>
        <v>0</v>
      </c>
      <c r="AJ146">
        <f>IFERROR(VLOOKUP(実施計画様式!AJ146,―!$AD$2:$AE$14,2,FALSE),0)</f>
        <v>0</v>
      </c>
      <c r="AK146">
        <f>IFERROR(VLOOKUP(実施計画様式!AK146,―!$AD$2:$AE$14,2,FALSE),0)</f>
        <v>0</v>
      </c>
      <c r="AQ146">
        <f>IFERROR(VLOOKUP(実施計画様式!AQ146,―!$AG$2:$AH$4,2,FALSE),0)</f>
        <v>0</v>
      </c>
      <c r="AS146">
        <f t="shared" si="0"/>
        <v>0</v>
      </c>
      <c r="AT146">
        <v>99</v>
      </c>
      <c r="BB146" s="652" t="str">
        <f>IF(実施計画様式!F146="","",IF(PRODUCT(D146:AQ146)=0,"error",""))</f>
        <v/>
      </c>
    </row>
    <row r="147" spans="3:54">
      <c r="C147">
        <v>66</v>
      </c>
      <c r="D147" s="536">
        <f>IFERROR(VLOOKUP(実施計画様式!D147,―!A$14:B$16,2,FALSE),0)</f>
        <v>0</v>
      </c>
      <c r="E147">
        <f>IFERROR(VLOOKUP(実施計画様式!E147,―!$C$40:$D$47,2,FALSE),0)</f>
        <v>0</v>
      </c>
      <c r="F147">
        <f>IFERROR(VLOOKUP(実施計画様式!F147,―!$E$2:$F$2,2,FALSE),0)</f>
        <v>0</v>
      </c>
      <c r="G147">
        <f>IFERROR(VLOOKUP(実施計画様式!G147,―!$G$2:$H$2,2,FALSE),0)</f>
        <v>0</v>
      </c>
      <c r="H147">
        <f>IFERROR(VLOOKUP(実施計画様式!H147,―!$I$2:$J$2,2,FALSE),0)</f>
        <v>0</v>
      </c>
      <c r="J147">
        <f>IFERROR(VLOOKUP(実施計画様式!J147,―!$K$2:$L$2,2,FALSE),0)</f>
        <v>0</v>
      </c>
      <c r="K147">
        <f>IFERROR(VLOOKUP(実施計画様式!K147,―!$M$2:$N$2,2,FALSE),0)</f>
        <v>0</v>
      </c>
      <c r="L147">
        <f>IFERROR(VLOOKUP(実施計画様式!L147,―!$O$2:$P$10,2,FALSE),0)</f>
        <v>0</v>
      </c>
      <c r="AG147">
        <f>IFERROR(VLOOKUP(実施計画様式!AG147,―!$Q$2:$R$3,2,FALSE),0)</f>
        <v>0</v>
      </c>
      <c r="AH147">
        <f>IFERROR(VLOOKUP(実施計画様式!AH147,―!$S$2:$T$3,2,FALSE),0)</f>
        <v>0</v>
      </c>
      <c r="AI147">
        <f>IFERROR(VLOOKUP(実施計画様式!AI147,―!$U$2:$V$3,2,FALSE),0)</f>
        <v>0</v>
      </c>
      <c r="AJ147">
        <f>IFERROR(VLOOKUP(実施計画様式!AJ147,―!$AD$2:$AE$14,2,FALSE),0)</f>
        <v>0</v>
      </c>
      <c r="AK147">
        <f>IFERROR(VLOOKUP(実施計画様式!AK147,―!$AD$2:$AE$14,2,FALSE),0)</f>
        <v>0</v>
      </c>
      <c r="AQ147">
        <f>IFERROR(VLOOKUP(実施計画様式!AQ147,―!$AG$2:$AH$4,2,FALSE),0)</f>
        <v>0</v>
      </c>
      <c r="AS147">
        <f t="shared" si="0"/>
        <v>0</v>
      </c>
      <c r="AT147">
        <v>99</v>
      </c>
      <c r="BB147" s="652" t="str">
        <f>IF(実施計画様式!F147="","",IF(PRODUCT(D147:AQ147)=0,"error",""))</f>
        <v/>
      </c>
    </row>
    <row r="148" spans="3:54">
      <c r="C148">
        <v>67</v>
      </c>
      <c r="D148" s="536">
        <f>IFERROR(VLOOKUP(実施計画様式!D148,―!A$14:B$16,2,FALSE),0)</f>
        <v>0</v>
      </c>
      <c r="E148">
        <f>IFERROR(VLOOKUP(実施計画様式!E148,―!$C$40:$D$47,2,FALSE),0)</f>
        <v>0</v>
      </c>
      <c r="F148">
        <f>IFERROR(VLOOKUP(実施計画様式!F148,―!$E$2:$F$2,2,FALSE),0)</f>
        <v>0</v>
      </c>
      <c r="G148">
        <f>IFERROR(VLOOKUP(実施計画様式!G148,―!$G$2:$H$2,2,FALSE),0)</f>
        <v>0</v>
      </c>
      <c r="H148">
        <f>IFERROR(VLOOKUP(実施計画様式!H148,―!$I$2:$J$2,2,FALSE),0)</f>
        <v>0</v>
      </c>
      <c r="J148">
        <f>IFERROR(VLOOKUP(実施計画様式!J148,―!$K$2:$L$2,2,FALSE),0)</f>
        <v>0</v>
      </c>
      <c r="K148">
        <f>IFERROR(VLOOKUP(実施計画様式!K148,―!$M$2:$N$2,2,FALSE),0)</f>
        <v>0</v>
      </c>
      <c r="L148">
        <f>IFERROR(VLOOKUP(実施計画様式!L148,―!$O$2:$P$10,2,FALSE),0)</f>
        <v>0</v>
      </c>
      <c r="AG148">
        <f>IFERROR(VLOOKUP(実施計画様式!AG148,―!$Q$2:$R$3,2,FALSE),0)</f>
        <v>0</v>
      </c>
      <c r="AH148">
        <f>IFERROR(VLOOKUP(実施計画様式!AH148,―!$S$2:$T$3,2,FALSE),0)</f>
        <v>0</v>
      </c>
      <c r="AI148">
        <f>IFERROR(VLOOKUP(実施計画様式!AI148,―!$U$2:$V$3,2,FALSE),0)</f>
        <v>0</v>
      </c>
      <c r="AJ148">
        <f>IFERROR(VLOOKUP(実施計画様式!AJ148,―!$AD$2:$AE$14,2,FALSE),0)</f>
        <v>0</v>
      </c>
      <c r="AK148">
        <f>IFERROR(VLOOKUP(実施計画様式!AK148,―!$AD$2:$AE$14,2,FALSE),0)</f>
        <v>0</v>
      </c>
      <c r="AQ148">
        <f>IFERROR(VLOOKUP(実施計画様式!AQ148,―!$AG$2:$AH$4,2,FALSE),0)</f>
        <v>0</v>
      </c>
      <c r="AS148">
        <f t="shared" si="0"/>
        <v>0</v>
      </c>
      <c r="AT148">
        <v>99</v>
      </c>
      <c r="BB148" s="652" t="str">
        <f>IF(実施計画様式!F148="","",IF(PRODUCT(D148:AQ148)=0,"error",""))</f>
        <v/>
      </c>
    </row>
    <row r="149" spans="3:54">
      <c r="C149">
        <v>68</v>
      </c>
      <c r="D149" s="536">
        <f>IFERROR(VLOOKUP(実施計画様式!D149,―!A$14:B$16,2,FALSE),0)</f>
        <v>0</v>
      </c>
      <c r="E149">
        <f>IFERROR(VLOOKUP(実施計画様式!E149,―!$C$40:$D$47,2,FALSE),0)</f>
        <v>0</v>
      </c>
      <c r="F149">
        <f>IFERROR(VLOOKUP(実施計画様式!F149,―!$E$2:$F$2,2,FALSE),0)</f>
        <v>0</v>
      </c>
      <c r="G149">
        <f>IFERROR(VLOOKUP(実施計画様式!G149,―!$G$2:$H$2,2,FALSE),0)</f>
        <v>0</v>
      </c>
      <c r="H149">
        <f>IFERROR(VLOOKUP(実施計画様式!H149,―!$I$2:$J$2,2,FALSE),0)</f>
        <v>0</v>
      </c>
      <c r="J149">
        <f>IFERROR(VLOOKUP(実施計画様式!J149,―!$K$2:$L$2,2,FALSE),0)</f>
        <v>0</v>
      </c>
      <c r="K149">
        <f>IFERROR(VLOOKUP(実施計画様式!K149,―!$M$2:$N$2,2,FALSE),0)</f>
        <v>0</v>
      </c>
      <c r="L149">
        <f>IFERROR(VLOOKUP(実施計画様式!L149,―!$O$2:$P$10,2,FALSE),0)</f>
        <v>0</v>
      </c>
      <c r="AG149">
        <f>IFERROR(VLOOKUP(実施計画様式!AG149,―!$Q$2:$R$3,2,FALSE),0)</f>
        <v>0</v>
      </c>
      <c r="AH149">
        <f>IFERROR(VLOOKUP(実施計画様式!AH149,―!$S$2:$T$3,2,FALSE),0)</f>
        <v>0</v>
      </c>
      <c r="AI149">
        <f>IFERROR(VLOOKUP(実施計画様式!AI149,―!$U$2:$V$3,2,FALSE),0)</f>
        <v>0</v>
      </c>
      <c r="AJ149">
        <f>IFERROR(VLOOKUP(実施計画様式!AJ149,―!$AD$2:$AE$14,2,FALSE),0)</f>
        <v>0</v>
      </c>
      <c r="AK149">
        <f>IFERROR(VLOOKUP(実施計画様式!AK149,―!$AD$2:$AE$14,2,FALSE),0)</f>
        <v>0</v>
      </c>
      <c r="AQ149">
        <f>IFERROR(VLOOKUP(実施計画様式!AQ149,―!$AG$2:$AH$4,2,FALSE),0)</f>
        <v>0</v>
      </c>
      <c r="AS149">
        <f t="shared" si="0"/>
        <v>0</v>
      </c>
      <c r="AT149">
        <v>99</v>
      </c>
      <c r="BB149" s="652" t="str">
        <f>IF(実施計画様式!F149="","",IF(PRODUCT(D149:AQ149)=0,"error",""))</f>
        <v/>
      </c>
    </row>
    <row r="150" spans="3:54">
      <c r="C150">
        <v>69</v>
      </c>
      <c r="D150" s="536">
        <f>IFERROR(VLOOKUP(実施計画様式!D150,―!A$14:B$16,2,FALSE),0)</f>
        <v>0</v>
      </c>
      <c r="E150">
        <f>IFERROR(VLOOKUP(実施計画様式!E150,―!$C$40:$D$47,2,FALSE),0)</f>
        <v>0</v>
      </c>
      <c r="F150">
        <f>IFERROR(VLOOKUP(実施計画様式!F150,―!$E$2:$F$2,2,FALSE),0)</f>
        <v>0</v>
      </c>
      <c r="G150">
        <f>IFERROR(VLOOKUP(実施計画様式!G150,―!$G$2:$H$2,2,FALSE),0)</f>
        <v>0</v>
      </c>
      <c r="H150">
        <f>IFERROR(VLOOKUP(実施計画様式!H150,―!$I$2:$J$2,2,FALSE),0)</f>
        <v>0</v>
      </c>
      <c r="J150">
        <f>IFERROR(VLOOKUP(実施計画様式!J150,―!$K$2:$L$2,2,FALSE),0)</f>
        <v>0</v>
      </c>
      <c r="K150">
        <f>IFERROR(VLOOKUP(実施計画様式!K150,―!$M$2:$N$2,2,FALSE),0)</f>
        <v>0</v>
      </c>
      <c r="L150">
        <f>IFERROR(VLOOKUP(実施計画様式!L150,―!$O$2:$P$10,2,FALSE),0)</f>
        <v>0</v>
      </c>
      <c r="AG150">
        <f>IFERROR(VLOOKUP(実施計画様式!AG150,―!$Q$2:$R$3,2,FALSE),0)</f>
        <v>0</v>
      </c>
      <c r="AH150">
        <f>IFERROR(VLOOKUP(実施計画様式!AH150,―!$S$2:$T$3,2,FALSE),0)</f>
        <v>0</v>
      </c>
      <c r="AI150">
        <f>IFERROR(VLOOKUP(実施計画様式!AI150,―!$U$2:$V$3,2,FALSE),0)</f>
        <v>0</v>
      </c>
      <c r="AJ150">
        <f>IFERROR(VLOOKUP(実施計画様式!AJ150,―!$AD$2:$AE$14,2,FALSE),0)</f>
        <v>0</v>
      </c>
      <c r="AK150">
        <f>IFERROR(VLOOKUP(実施計画様式!AK150,―!$AD$2:$AE$14,2,FALSE),0)</f>
        <v>0</v>
      </c>
      <c r="AQ150">
        <f>IFERROR(VLOOKUP(実施計画様式!AQ150,―!$AG$2:$AH$4,2,FALSE),0)</f>
        <v>0</v>
      </c>
      <c r="AS150">
        <f t="shared" si="0"/>
        <v>0</v>
      </c>
      <c r="AT150">
        <v>99</v>
      </c>
      <c r="BB150" s="652" t="str">
        <f>IF(実施計画様式!F150="","",IF(PRODUCT(D150:AQ150)=0,"error",""))</f>
        <v/>
      </c>
    </row>
    <row r="151" spans="3:54">
      <c r="C151">
        <v>70</v>
      </c>
      <c r="D151" s="536">
        <f>IFERROR(VLOOKUP(実施計画様式!D151,―!A$14:B$16,2,FALSE),0)</f>
        <v>0</v>
      </c>
      <c r="E151">
        <f>IFERROR(VLOOKUP(実施計画様式!E151,―!$C$40:$D$47,2,FALSE),0)</f>
        <v>0</v>
      </c>
      <c r="F151">
        <f>IFERROR(VLOOKUP(実施計画様式!F151,―!$E$2:$F$2,2,FALSE),0)</f>
        <v>0</v>
      </c>
      <c r="G151">
        <f>IFERROR(VLOOKUP(実施計画様式!G151,―!$G$2:$H$2,2,FALSE),0)</f>
        <v>0</v>
      </c>
      <c r="H151">
        <f>IFERROR(VLOOKUP(実施計画様式!H151,―!$I$2:$J$2,2,FALSE),0)</f>
        <v>0</v>
      </c>
      <c r="J151">
        <f>IFERROR(VLOOKUP(実施計画様式!J151,―!$K$2:$L$2,2,FALSE),0)</f>
        <v>0</v>
      </c>
      <c r="K151">
        <f>IFERROR(VLOOKUP(実施計画様式!K151,―!$M$2:$N$2,2,FALSE),0)</f>
        <v>0</v>
      </c>
      <c r="L151">
        <f>IFERROR(VLOOKUP(実施計画様式!L151,―!$O$2:$P$10,2,FALSE),0)</f>
        <v>0</v>
      </c>
      <c r="AG151">
        <f>IFERROR(VLOOKUP(実施計画様式!AG151,―!$Q$2:$R$3,2,FALSE),0)</f>
        <v>0</v>
      </c>
      <c r="AH151">
        <f>IFERROR(VLOOKUP(実施計画様式!AH151,―!$S$2:$T$3,2,FALSE),0)</f>
        <v>0</v>
      </c>
      <c r="AI151">
        <f>IFERROR(VLOOKUP(実施計画様式!AI151,―!$U$2:$V$3,2,FALSE),0)</f>
        <v>0</v>
      </c>
      <c r="AJ151">
        <f>IFERROR(VLOOKUP(実施計画様式!AJ151,―!$AD$2:$AE$14,2,FALSE),0)</f>
        <v>0</v>
      </c>
      <c r="AK151">
        <f>IFERROR(VLOOKUP(実施計画様式!AK151,―!$AD$2:$AE$14,2,FALSE),0)</f>
        <v>0</v>
      </c>
      <c r="AQ151">
        <f>IFERROR(VLOOKUP(実施計画様式!AQ151,―!$AG$2:$AH$4,2,FALSE),0)</f>
        <v>0</v>
      </c>
      <c r="AS151">
        <f t="shared" si="0"/>
        <v>0</v>
      </c>
      <c r="AT151">
        <v>99</v>
      </c>
      <c r="BB151" s="652" t="str">
        <f>IF(実施計画様式!F151="","",IF(PRODUCT(D151:AQ151)=0,"error",""))</f>
        <v/>
      </c>
    </row>
    <row r="152" spans="3:54">
      <c r="C152">
        <v>71</v>
      </c>
      <c r="D152" s="536">
        <f>IFERROR(VLOOKUP(実施計画様式!D152,―!A$14:B$16,2,FALSE),0)</f>
        <v>0</v>
      </c>
      <c r="E152">
        <f>IFERROR(VLOOKUP(実施計画様式!E152,―!$C$40:$D$47,2,FALSE),0)</f>
        <v>0</v>
      </c>
      <c r="F152">
        <f>IFERROR(VLOOKUP(実施計画様式!F152,―!$E$2:$F$2,2,FALSE),0)</f>
        <v>0</v>
      </c>
      <c r="G152">
        <f>IFERROR(VLOOKUP(実施計画様式!G152,―!$G$2:$H$2,2,FALSE),0)</f>
        <v>0</v>
      </c>
      <c r="H152">
        <f>IFERROR(VLOOKUP(実施計画様式!H152,―!$I$2:$J$2,2,FALSE),0)</f>
        <v>0</v>
      </c>
      <c r="J152">
        <f>IFERROR(VLOOKUP(実施計画様式!J152,―!$K$2:$L$2,2,FALSE),0)</f>
        <v>0</v>
      </c>
      <c r="K152">
        <f>IFERROR(VLOOKUP(実施計画様式!K152,―!$M$2:$N$2,2,FALSE),0)</f>
        <v>0</v>
      </c>
      <c r="L152">
        <f>IFERROR(VLOOKUP(実施計画様式!L152,―!$O$2:$P$10,2,FALSE),0)</f>
        <v>0</v>
      </c>
      <c r="AG152">
        <f>IFERROR(VLOOKUP(実施計画様式!AG152,―!$Q$2:$R$3,2,FALSE),0)</f>
        <v>0</v>
      </c>
      <c r="AH152">
        <f>IFERROR(VLOOKUP(実施計画様式!AH152,―!$S$2:$T$3,2,FALSE),0)</f>
        <v>0</v>
      </c>
      <c r="AI152">
        <f>IFERROR(VLOOKUP(実施計画様式!AI152,―!$U$2:$V$3,2,FALSE),0)</f>
        <v>0</v>
      </c>
      <c r="AJ152">
        <f>IFERROR(VLOOKUP(実施計画様式!AJ152,―!$AD$2:$AE$14,2,FALSE),0)</f>
        <v>0</v>
      </c>
      <c r="AK152">
        <f>IFERROR(VLOOKUP(実施計画様式!AK152,―!$AD$2:$AE$14,2,FALSE),0)</f>
        <v>0</v>
      </c>
      <c r="AQ152">
        <f>IFERROR(VLOOKUP(実施計画様式!AQ152,―!$AG$2:$AH$4,2,FALSE),0)</f>
        <v>0</v>
      </c>
      <c r="AS152">
        <f t="shared" si="0"/>
        <v>0</v>
      </c>
      <c r="AT152">
        <v>99</v>
      </c>
      <c r="BB152" s="652" t="str">
        <f>IF(実施計画様式!F152="","",IF(PRODUCT(D152:AQ152)=0,"error",""))</f>
        <v/>
      </c>
    </row>
    <row r="153" spans="3:54">
      <c r="C153">
        <v>72</v>
      </c>
      <c r="D153" s="536">
        <f>IFERROR(VLOOKUP(実施計画様式!D153,―!A$14:B$16,2,FALSE),0)</f>
        <v>0</v>
      </c>
      <c r="E153">
        <f>IFERROR(VLOOKUP(実施計画様式!E153,―!$C$40:$D$47,2,FALSE),0)</f>
        <v>0</v>
      </c>
      <c r="F153">
        <f>IFERROR(VLOOKUP(実施計画様式!F153,―!$E$2:$F$2,2,FALSE),0)</f>
        <v>0</v>
      </c>
      <c r="G153">
        <f>IFERROR(VLOOKUP(実施計画様式!G153,―!$G$2:$H$2,2,FALSE),0)</f>
        <v>0</v>
      </c>
      <c r="H153">
        <f>IFERROR(VLOOKUP(実施計画様式!H153,―!$I$2:$J$2,2,FALSE),0)</f>
        <v>0</v>
      </c>
      <c r="J153">
        <f>IFERROR(VLOOKUP(実施計画様式!J153,―!$K$2:$L$2,2,FALSE),0)</f>
        <v>0</v>
      </c>
      <c r="K153">
        <f>IFERROR(VLOOKUP(実施計画様式!K153,―!$M$2:$N$2,2,FALSE),0)</f>
        <v>0</v>
      </c>
      <c r="L153">
        <f>IFERROR(VLOOKUP(実施計画様式!L153,―!$O$2:$P$10,2,FALSE),0)</f>
        <v>0</v>
      </c>
      <c r="AG153">
        <f>IFERROR(VLOOKUP(実施計画様式!AG153,―!$Q$2:$R$3,2,FALSE),0)</f>
        <v>0</v>
      </c>
      <c r="AH153">
        <f>IFERROR(VLOOKUP(実施計画様式!AH153,―!$S$2:$T$3,2,FALSE),0)</f>
        <v>0</v>
      </c>
      <c r="AI153">
        <f>IFERROR(VLOOKUP(実施計画様式!AI153,―!$U$2:$V$3,2,FALSE),0)</f>
        <v>0</v>
      </c>
      <c r="AJ153">
        <f>IFERROR(VLOOKUP(実施計画様式!AJ153,―!$AD$2:$AE$14,2,FALSE),0)</f>
        <v>0</v>
      </c>
      <c r="AK153">
        <f>IFERROR(VLOOKUP(実施計画様式!AK153,―!$AD$2:$AE$14,2,FALSE),0)</f>
        <v>0</v>
      </c>
      <c r="AQ153">
        <f>IFERROR(VLOOKUP(実施計画様式!AQ153,―!$AG$2:$AH$4,2,FALSE),0)</f>
        <v>0</v>
      </c>
      <c r="AS153">
        <f t="shared" si="0"/>
        <v>0</v>
      </c>
      <c r="AT153">
        <v>99</v>
      </c>
      <c r="BB153" s="652" t="str">
        <f>IF(実施計画様式!F153="","",IF(PRODUCT(D153:AQ153)=0,"error",""))</f>
        <v/>
      </c>
    </row>
    <row r="154" spans="3:54">
      <c r="C154">
        <v>73</v>
      </c>
      <c r="D154" s="536">
        <f>IFERROR(VLOOKUP(実施計画様式!D154,―!A$14:B$16,2,FALSE),0)</f>
        <v>0</v>
      </c>
      <c r="E154">
        <f>IFERROR(VLOOKUP(実施計画様式!E154,―!$C$40:$D$47,2,FALSE),0)</f>
        <v>0</v>
      </c>
      <c r="F154">
        <f>IFERROR(VLOOKUP(実施計画様式!F154,―!$E$2:$F$2,2,FALSE),0)</f>
        <v>0</v>
      </c>
      <c r="G154">
        <f>IFERROR(VLOOKUP(実施計画様式!G154,―!$G$2:$H$2,2,FALSE),0)</f>
        <v>0</v>
      </c>
      <c r="H154">
        <f>IFERROR(VLOOKUP(実施計画様式!H154,―!$I$2:$J$2,2,FALSE),0)</f>
        <v>0</v>
      </c>
      <c r="J154">
        <f>IFERROR(VLOOKUP(実施計画様式!J154,―!$K$2:$L$2,2,FALSE),0)</f>
        <v>0</v>
      </c>
      <c r="K154">
        <f>IFERROR(VLOOKUP(実施計画様式!K154,―!$M$2:$N$2,2,FALSE),0)</f>
        <v>0</v>
      </c>
      <c r="L154">
        <f>IFERROR(VLOOKUP(実施計画様式!L154,―!$O$2:$P$10,2,FALSE),0)</f>
        <v>0</v>
      </c>
      <c r="AG154">
        <f>IFERROR(VLOOKUP(実施計画様式!AG154,―!$Q$2:$R$3,2,FALSE),0)</f>
        <v>0</v>
      </c>
      <c r="AH154">
        <f>IFERROR(VLOOKUP(実施計画様式!AH154,―!$S$2:$T$3,2,FALSE),0)</f>
        <v>0</v>
      </c>
      <c r="AI154">
        <f>IFERROR(VLOOKUP(実施計画様式!AI154,―!$U$2:$V$3,2,FALSE),0)</f>
        <v>0</v>
      </c>
      <c r="AJ154">
        <f>IFERROR(VLOOKUP(実施計画様式!AJ154,―!$AD$2:$AE$14,2,FALSE),0)</f>
        <v>0</v>
      </c>
      <c r="AK154">
        <f>IFERROR(VLOOKUP(実施計画様式!AK154,―!$AD$2:$AE$14,2,FALSE),0)</f>
        <v>0</v>
      </c>
      <c r="AQ154">
        <f>IFERROR(VLOOKUP(実施計画様式!AQ154,―!$AG$2:$AH$4,2,FALSE),0)</f>
        <v>0</v>
      </c>
      <c r="AS154">
        <f t="shared" si="0"/>
        <v>0</v>
      </c>
      <c r="AT154">
        <v>99</v>
      </c>
      <c r="BB154" s="652" t="str">
        <f>IF(実施計画様式!F154="","",IF(PRODUCT(D154:AQ154)=0,"error",""))</f>
        <v/>
      </c>
    </row>
    <row r="155" spans="3:54">
      <c r="C155">
        <v>74</v>
      </c>
      <c r="D155" s="536">
        <f>IFERROR(VLOOKUP(実施計画様式!D155,―!A$14:B$16,2,FALSE),0)</f>
        <v>0</v>
      </c>
      <c r="E155">
        <f>IFERROR(VLOOKUP(実施計画様式!E155,―!$C$40:$D$47,2,FALSE),0)</f>
        <v>0</v>
      </c>
      <c r="F155">
        <f>IFERROR(VLOOKUP(実施計画様式!F155,―!$E$2:$F$2,2,FALSE),0)</f>
        <v>0</v>
      </c>
      <c r="G155">
        <f>IFERROR(VLOOKUP(実施計画様式!G155,―!$G$2:$H$2,2,FALSE),0)</f>
        <v>0</v>
      </c>
      <c r="H155">
        <f>IFERROR(VLOOKUP(実施計画様式!H155,―!$I$2:$J$2,2,FALSE),0)</f>
        <v>0</v>
      </c>
      <c r="J155">
        <f>IFERROR(VLOOKUP(実施計画様式!J155,―!$K$2:$L$2,2,FALSE),0)</f>
        <v>0</v>
      </c>
      <c r="K155">
        <f>IFERROR(VLOOKUP(実施計画様式!K155,―!$M$2:$N$2,2,FALSE),0)</f>
        <v>0</v>
      </c>
      <c r="L155">
        <f>IFERROR(VLOOKUP(実施計画様式!L155,―!$O$2:$P$10,2,FALSE),0)</f>
        <v>0</v>
      </c>
      <c r="AG155">
        <f>IFERROR(VLOOKUP(実施計画様式!AG155,―!$Q$2:$R$3,2,FALSE),0)</f>
        <v>0</v>
      </c>
      <c r="AH155">
        <f>IFERROR(VLOOKUP(実施計画様式!AH155,―!$S$2:$T$3,2,FALSE),0)</f>
        <v>0</v>
      </c>
      <c r="AI155">
        <f>IFERROR(VLOOKUP(実施計画様式!AI155,―!$U$2:$V$3,2,FALSE),0)</f>
        <v>0</v>
      </c>
      <c r="AJ155">
        <f>IFERROR(VLOOKUP(実施計画様式!AJ155,―!$AD$2:$AE$14,2,FALSE),0)</f>
        <v>0</v>
      </c>
      <c r="AK155">
        <f>IFERROR(VLOOKUP(実施計画様式!AK155,―!$AD$2:$AE$14,2,FALSE),0)</f>
        <v>0</v>
      </c>
      <c r="AQ155">
        <f>IFERROR(VLOOKUP(実施計画様式!AQ155,―!$AG$2:$AH$4,2,FALSE),0)</f>
        <v>0</v>
      </c>
      <c r="AS155">
        <f t="shared" ref="AS155:AS218" si="1">IF(AI155=1,"事業終期_通常",IF(AI155=2,"事業終期_基金",0))</f>
        <v>0</v>
      </c>
      <c r="AT155">
        <v>99</v>
      </c>
      <c r="BB155" s="652" t="str">
        <f>IF(実施計画様式!F155="","",IF(PRODUCT(D155:AQ155)=0,"error",""))</f>
        <v/>
      </c>
    </row>
    <row r="156" spans="3:54">
      <c r="C156">
        <v>75</v>
      </c>
      <c r="D156" s="536">
        <f>IFERROR(VLOOKUP(実施計画様式!D156,―!A$14:B$16,2,FALSE),0)</f>
        <v>0</v>
      </c>
      <c r="E156">
        <f>IFERROR(VLOOKUP(実施計画様式!E156,―!$C$40:$D$47,2,FALSE),0)</f>
        <v>0</v>
      </c>
      <c r="F156">
        <f>IFERROR(VLOOKUP(実施計画様式!F156,―!$E$2:$F$2,2,FALSE),0)</f>
        <v>0</v>
      </c>
      <c r="G156">
        <f>IFERROR(VLOOKUP(実施計画様式!G156,―!$G$2:$H$2,2,FALSE),0)</f>
        <v>0</v>
      </c>
      <c r="H156">
        <f>IFERROR(VLOOKUP(実施計画様式!H156,―!$I$2:$J$2,2,FALSE),0)</f>
        <v>0</v>
      </c>
      <c r="J156">
        <f>IFERROR(VLOOKUP(実施計画様式!J156,―!$K$2:$L$2,2,FALSE),0)</f>
        <v>0</v>
      </c>
      <c r="K156">
        <f>IFERROR(VLOOKUP(実施計画様式!K156,―!$M$2:$N$2,2,FALSE),0)</f>
        <v>0</v>
      </c>
      <c r="L156">
        <f>IFERROR(VLOOKUP(実施計画様式!L156,―!$O$2:$P$10,2,FALSE),0)</f>
        <v>0</v>
      </c>
      <c r="AG156">
        <f>IFERROR(VLOOKUP(実施計画様式!AG156,―!$Q$2:$R$3,2,FALSE),0)</f>
        <v>0</v>
      </c>
      <c r="AH156">
        <f>IFERROR(VLOOKUP(実施計画様式!AH156,―!$S$2:$T$3,2,FALSE),0)</f>
        <v>0</v>
      </c>
      <c r="AI156">
        <f>IFERROR(VLOOKUP(実施計画様式!AI156,―!$U$2:$V$3,2,FALSE),0)</f>
        <v>0</v>
      </c>
      <c r="AJ156">
        <f>IFERROR(VLOOKUP(実施計画様式!AJ156,―!$AD$2:$AE$14,2,FALSE),0)</f>
        <v>0</v>
      </c>
      <c r="AK156">
        <f>IFERROR(VLOOKUP(実施計画様式!AK156,―!$AD$2:$AE$14,2,FALSE),0)</f>
        <v>0</v>
      </c>
      <c r="AQ156">
        <f>IFERROR(VLOOKUP(実施計画様式!AQ156,―!$AG$2:$AH$4,2,FALSE),0)</f>
        <v>0</v>
      </c>
      <c r="AS156">
        <f t="shared" si="1"/>
        <v>0</v>
      </c>
      <c r="AT156">
        <v>99</v>
      </c>
      <c r="BB156" s="652" t="str">
        <f>IF(実施計画様式!F156="","",IF(PRODUCT(D156:AQ156)=0,"error",""))</f>
        <v/>
      </c>
    </row>
    <row r="157" spans="3:54">
      <c r="C157">
        <v>76</v>
      </c>
      <c r="D157" s="536">
        <f>IFERROR(VLOOKUP(実施計画様式!D157,―!A$14:B$16,2,FALSE),0)</f>
        <v>0</v>
      </c>
      <c r="E157">
        <f>IFERROR(VLOOKUP(実施計画様式!E157,―!$C$40:$D$47,2,FALSE),0)</f>
        <v>0</v>
      </c>
      <c r="F157">
        <f>IFERROR(VLOOKUP(実施計画様式!F157,―!$E$2:$F$2,2,FALSE),0)</f>
        <v>0</v>
      </c>
      <c r="G157">
        <f>IFERROR(VLOOKUP(実施計画様式!G157,―!$G$2:$H$2,2,FALSE),0)</f>
        <v>0</v>
      </c>
      <c r="H157">
        <f>IFERROR(VLOOKUP(実施計画様式!H157,―!$I$2:$J$2,2,FALSE),0)</f>
        <v>0</v>
      </c>
      <c r="J157">
        <f>IFERROR(VLOOKUP(実施計画様式!J157,―!$K$2:$L$2,2,FALSE),0)</f>
        <v>0</v>
      </c>
      <c r="K157">
        <f>IFERROR(VLOOKUP(実施計画様式!K157,―!$M$2:$N$2,2,FALSE),0)</f>
        <v>0</v>
      </c>
      <c r="L157">
        <f>IFERROR(VLOOKUP(実施計画様式!L157,―!$O$2:$P$10,2,FALSE),0)</f>
        <v>0</v>
      </c>
      <c r="AG157">
        <f>IFERROR(VLOOKUP(実施計画様式!AG157,―!$Q$2:$R$3,2,FALSE),0)</f>
        <v>0</v>
      </c>
      <c r="AH157">
        <f>IFERROR(VLOOKUP(実施計画様式!AH157,―!$S$2:$T$3,2,FALSE),0)</f>
        <v>0</v>
      </c>
      <c r="AI157">
        <f>IFERROR(VLOOKUP(実施計画様式!AI157,―!$U$2:$V$3,2,FALSE),0)</f>
        <v>0</v>
      </c>
      <c r="AJ157">
        <f>IFERROR(VLOOKUP(実施計画様式!AJ157,―!$AD$2:$AE$14,2,FALSE),0)</f>
        <v>0</v>
      </c>
      <c r="AK157">
        <f>IFERROR(VLOOKUP(実施計画様式!AK157,―!$AD$2:$AE$14,2,FALSE),0)</f>
        <v>0</v>
      </c>
      <c r="AQ157">
        <f>IFERROR(VLOOKUP(実施計画様式!AQ157,―!$AG$2:$AH$4,2,FALSE),0)</f>
        <v>0</v>
      </c>
      <c r="AS157">
        <f t="shared" si="1"/>
        <v>0</v>
      </c>
      <c r="AT157">
        <v>99</v>
      </c>
      <c r="BB157" s="652" t="str">
        <f>IF(実施計画様式!F157="","",IF(PRODUCT(D157:AQ157)=0,"error",""))</f>
        <v/>
      </c>
    </row>
    <row r="158" spans="3:54">
      <c r="C158">
        <v>77</v>
      </c>
      <c r="D158" s="536">
        <f>IFERROR(VLOOKUP(実施計画様式!D158,―!A$14:B$16,2,FALSE),0)</f>
        <v>0</v>
      </c>
      <c r="E158">
        <f>IFERROR(VLOOKUP(実施計画様式!E158,―!$C$40:$D$47,2,FALSE),0)</f>
        <v>0</v>
      </c>
      <c r="F158">
        <f>IFERROR(VLOOKUP(実施計画様式!F158,―!$E$2:$F$2,2,FALSE),0)</f>
        <v>0</v>
      </c>
      <c r="G158">
        <f>IFERROR(VLOOKUP(実施計画様式!G158,―!$G$2:$H$2,2,FALSE),0)</f>
        <v>0</v>
      </c>
      <c r="H158">
        <f>IFERROR(VLOOKUP(実施計画様式!H158,―!$I$2:$J$2,2,FALSE),0)</f>
        <v>0</v>
      </c>
      <c r="J158">
        <f>IFERROR(VLOOKUP(実施計画様式!J158,―!$K$2:$L$2,2,FALSE),0)</f>
        <v>0</v>
      </c>
      <c r="K158">
        <f>IFERROR(VLOOKUP(実施計画様式!K158,―!$M$2:$N$2,2,FALSE),0)</f>
        <v>0</v>
      </c>
      <c r="L158">
        <f>IFERROR(VLOOKUP(実施計画様式!L158,―!$O$2:$P$10,2,FALSE),0)</f>
        <v>0</v>
      </c>
      <c r="AG158">
        <f>IFERROR(VLOOKUP(実施計画様式!AG158,―!$Q$2:$R$3,2,FALSE),0)</f>
        <v>0</v>
      </c>
      <c r="AH158">
        <f>IFERROR(VLOOKUP(実施計画様式!AH158,―!$S$2:$T$3,2,FALSE),0)</f>
        <v>0</v>
      </c>
      <c r="AI158">
        <f>IFERROR(VLOOKUP(実施計画様式!AI158,―!$U$2:$V$3,2,FALSE),0)</f>
        <v>0</v>
      </c>
      <c r="AJ158">
        <f>IFERROR(VLOOKUP(実施計画様式!AJ158,―!$AD$2:$AE$14,2,FALSE),0)</f>
        <v>0</v>
      </c>
      <c r="AK158">
        <f>IFERROR(VLOOKUP(実施計画様式!AK158,―!$AD$2:$AE$14,2,FALSE),0)</f>
        <v>0</v>
      </c>
      <c r="AQ158">
        <f>IFERROR(VLOOKUP(実施計画様式!AQ158,―!$AG$2:$AH$4,2,FALSE),0)</f>
        <v>0</v>
      </c>
      <c r="AS158">
        <f t="shared" si="1"/>
        <v>0</v>
      </c>
      <c r="AT158">
        <v>99</v>
      </c>
      <c r="BB158" s="652" t="str">
        <f>IF(実施計画様式!F158="","",IF(PRODUCT(D158:AQ158)=0,"error",""))</f>
        <v/>
      </c>
    </row>
    <row r="159" spans="3:54">
      <c r="C159">
        <v>78</v>
      </c>
      <c r="D159" s="536">
        <f>IFERROR(VLOOKUP(実施計画様式!D159,―!A$14:B$16,2,FALSE),0)</f>
        <v>0</v>
      </c>
      <c r="E159">
        <f>IFERROR(VLOOKUP(実施計画様式!E159,―!$C$40:$D$47,2,FALSE),0)</f>
        <v>0</v>
      </c>
      <c r="F159">
        <f>IFERROR(VLOOKUP(実施計画様式!F159,―!$E$2:$F$2,2,FALSE),0)</f>
        <v>0</v>
      </c>
      <c r="G159">
        <f>IFERROR(VLOOKUP(実施計画様式!G159,―!$G$2:$H$2,2,FALSE),0)</f>
        <v>0</v>
      </c>
      <c r="H159">
        <f>IFERROR(VLOOKUP(実施計画様式!H159,―!$I$2:$J$2,2,FALSE),0)</f>
        <v>0</v>
      </c>
      <c r="J159">
        <f>IFERROR(VLOOKUP(実施計画様式!J159,―!$K$2:$L$2,2,FALSE),0)</f>
        <v>0</v>
      </c>
      <c r="K159">
        <f>IFERROR(VLOOKUP(実施計画様式!K159,―!$M$2:$N$2,2,FALSE),0)</f>
        <v>0</v>
      </c>
      <c r="L159">
        <f>IFERROR(VLOOKUP(実施計画様式!L159,―!$O$2:$P$10,2,FALSE),0)</f>
        <v>0</v>
      </c>
      <c r="AG159">
        <f>IFERROR(VLOOKUP(実施計画様式!AG159,―!$Q$2:$R$3,2,FALSE),0)</f>
        <v>0</v>
      </c>
      <c r="AH159">
        <f>IFERROR(VLOOKUP(実施計画様式!AH159,―!$S$2:$T$3,2,FALSE),0)</f>
        <v>0</v>
      </c>
      <c r="AI159">
        <f>IFERROR(VLOOKUP(実施計画様式!AI159,―!$U$2:$V$3,2,FALSE),0)</f>
        <v>0</v>
      </c>
      <c r="AJ159">
        <f>IFERROR(VLOOKUP(実施計画様式!AJ159,―!$AD$2:$AE$14,2,FALSE),0)</f>
        <v>0</v>
      </c>
      <c r="AK159">
        <f>IFERROR(VLOOKUP(実施計画様式!AK159,―!$AD$2:$AE$14,2,FALSE),0)</f>
        <v>0</v>
      </c>
      <c r="AQ159">
        <f>IFERROR(VLOOKUP(実施計画様式!AQ159,―!$AG$2:$AH$4,2,FALSE),0)</f>
        <v>0</v>
      </c>
      <c r="AS159">
        <f t="shared" si="1"/>
        <v>0</v>
      </c>
      <c r="AT159">
        <v>99</v>
      </c>
      <c r="BB159" s="652" t="str">
        <f>IF(実施計画様式!F159="","",IF(PRODUCT(D159:AQ159)=0,"error",""))</f>
        <v/>
      </c>
    </row>
    <row r="160" spans="3:54">
      <c r="C160">
        <v>79</v>
      </c>
      <c r="D160" s="536">
        <f>IFERROR(VLOOKUP(実施計画様式!D160,―!A$14:B$16,2,FALSE),0)</f>
        <v>0</v>
      </c>
      <c r="E160">
        <f>IFERROR(VLOOKUP(実施計画様式!E160,―!$C$40:$D$47,2,FALSE),0)</f>
        <v>0</v>
      </c>
      <c r="F160">
        <f>IFERROR(VLOOKUP(実施計画様式!F160,―!$E$2:$F$2,2,FALSE),0)</f>
        <v>0</v>
      </c>
      <c r="G160">
        <f>IFERROR(VLOOKUP(実施計画様式!G160,―!$G$2:$H$2,2,FALSE),0)</f>
        <v>0</v>
      </c>
      <c r="H160">
        <f>IFERROR(VLOOKUP(実施計画様式!H160,―!$I$2:$J$2,2,FALSE),0)</f>
        <v>0</v>
      </c>
      <c r="J160">
        <f>IFERROR(VLOOKUP(実施計画様式!J160,―!$K$2:$L$2,2,FALSE),0)</f>
        <v>0</v>
      </c>
      <c r="K160">
        <f>IFERROR(VLOOKUP(実施計画様式!K160,―!$M$2:$N$2,2,FALSE),0)</f>
        <v>0</v>
      </c>
      <c r="L160">
        <f>IFERROR(VLOOKUP(実施計画様式!L160,―!$O$2:$P$10,2,FALSE),0)</f>
        <v>0</v>
      </c>
      <c r="AG160">
        <f>IFERROR(VLOOKUP(実施計画様式!AG160,―!$Q$2:$R$3,2,FALSE),0)</f>
        <v>0</v>
      </c>
      <c r="AH160">
        <f>IFERROR(VLOOKUP(実施計画様式!AH160,―!$S$2:$T$3,2,FALSE),0)</f>
        <v>0</v>
      </c>
      <c r="AI160">
        <f>IFERROR(VLOOKUP(実施計画様式!AI160,―!$U$2:$V$3,2,FALSE),0)</f>
        <v>0</v>
      </c>
      <c r="AJ160">
        <f>IFERROR(VLOOKUP(実施計画様式!AJ160,―!$AD$2:$AE$14,2,FALSE),0)</f>
        <v>0</v>
      </c>
      <c r="AK160">
        <f>IFERROR(VLOOKUP(実施計画様式!AK160,―!$AD$2:$AE$14,2,FALSE),0)</f>
        <v>0</v>
      </c>
      <c r="AQ160">
        <f>IFERROR(VLOOKUP(実施計画様式!AQ160,―!$AG$2:$AH$4,2,FALSE),0)</f>
        <v>0</v>
      </c>
      <c r="AS160">
        <f t="shared" si="1"/>
        <v>0</v>
      </c>
      <c r="AT160">
        <v>99</v>
      </c>
      <c r="BB160" s="652" t="str">
        <f>IF(実施計画様式!F160="","",IF(PRODUCT(D160:AQ160)=0,"error",""))</f>
        <v/>
      </c>
    </row>
    <row r="161" spans="3:54">
      <c r="C161">
        <v>80</v>
      </c>
      <c r="D161" s="536">
        <f>IFERROR(VLOOKUP(実施計画様式!D161,―!A$14:B$16,2,FALSE),0)</f>
        <v>0</v>
      </c>
      <c r="E161">
        <f>IFERROR(VLOOKUP(実施計画様式!E161,―!$C$40:$D$47,2,FALSE),0)</f>
        <v>0</v>
      </c>
      <c r="F161">
        <f>IFERROR(VLOOKUP(実施計画様式!F161,―!$E$2:$F$2,2,FALSE),0)</f>
        <v>0</v>
      </c>
      <c r="G161">
        <f>IFERROR(VLOOKUP(実施計画様式!G161,―!$G$2:$H$2,2,FALSE),0)</f>
        <v>0</v>
      </c>
      <c r="H161">
        <f>IFERROR(VLOOKUP(実施計画様式!H161,―!$I$2:$J$2,2,FALSE),0)</f>
        <v>0</v>
      </c>
      <c r="J161">
        <f>IFERROR(VLOOKUP(実施計画様式!J161,―!$K$2:$L$2,2,FALSE),0)</f>
        <v>0</v>
      </c>
      <c r="K161">
        <f>IFERROR(VLOOKUP(実施計画様式!K161,―!$M$2:$N$2,2,FALSE),0)</f>
        <v>0</v>
      </c>
      <c r="L161">
        <f>IFERROR(VLOOKUP(実施計画様式!L161,―!$O$2:$P$10,2,FALSE),0)</f>
        <v>0</v>
      </c>
      <c r="AG161">
        <f>IFERROR(VLOOKUP(実施計画様式!AG161,―!$Q$2:$R$3,2,FALSE),0)</f>
        <v>0</v>
      </c>
      <c r="AH161">
        <f>IFERROR(VLOOKUP(実施計画様式!AH161,―!$S$2:$T$3,2,FALSE),0)</f>
        <v>0</v>
      </c>
      <c r="AI161">
        <f>IFERROR(VLOOKUP(実施計画様式!AI161,―!$U$2:$V$3,2,FALSE),0)</f>
        <v>0</v>
      </c>
      <c r="AJ161">
        <f>IFERROR(VLOOKUP(実施計画様式!AJ161,―!$AD$2:$AE$14,2,FALSE),0)</f>
        <v>0</v>
      </c>
      <c r="AK161">
        <f>IFERROR(VLOOKUP(実施計画様式!AK161,―!$AD$2:$AE$14,2,FALSE),0)</f>
        <v>0</v>
      </c>
      <c r="AQ161">
        <f>IFERROR(VLOOKUP(実施計画様式!AQ161,―!$AG$2:$AH$4,2,FALSE),0)</f>
        <v>0</v>
      </c>
      <c r="AS161">
        <f t="shared" si="1"/>
        <v>0</v>
      </c>
      <c r="AT161">
        <v>99</v>
      </c>
      <c r="BB161" s="652" t="str">
        <f>IF(実施計画様式!F161="","",IF(PRODUCT(D161:AQ161)=0,"error",""))</f>
        <v/>
      </c>
    </row>
    <row r="162" spans="3:54">
      <c r="C162">
        <v>81</v>
      </c>
      <c r="D162" s="536">
        <f>IFERROR(VLOOKUP(実施計画様式!D162,―!A$14:B$16,2,FALSE),0)</f>
        <v>0</v>
      </c>
      <c r="E162">
        <f>IFERROR(VLOOKUP(実施計画様式!E162,―!$C$40:$D$47,2,FALSE),0)</f>
        <v>0</v>
      </c>
      <c r="F162">
        <f>IFERROR(VLOOKUP(実施計画様式!F162,―!$E$2:$F$2,2,FALSE),0)</f>
        <v>0</v>
      </c>
      <c r="G162">
        <f>IFERROR(VLOOKUP(実施計画様式!G162,―!$G$2:$H$2,2,FALSE),0)</f>
        <v>0</v>
      </c>
      <c r="H162">
        <f>IFERROR(VLOOKUP(実施計画様式!H162,―!$I$2:$J$2,2,FALSE),0)</f>
        <v>0</v>
      </c>
      <c r="J162">
        <f>IFERROR(VLOOKUP(実施計画様式!J162,―!$K$2:$L$2,2,FALSE),0)</f>
        <v>0</v>
      </c>
      <c r="K162">
        <f>IFERROR(VLOOKUP(実施計画様式!K162,―!$M$2:$N$2,2,FALSE),0)</f>
        <v>0</v>
      </c>
      <c r="L162">
        <f>IFERROR(VLOOKUP(実施計画様式!L162,―!$O$2:$P$10,2,FALSE),0)</f>
        <v>0</v>
      </c>
      <c r="AG162">
        <f>IFERROR(VLOOKUP(実施計画様式!AG162,―!$Q$2:$R$3,2,FALSE),0)</f>
        <v>0</v>
      </c>
      <c r="AH162">
        <f>IFERROR(VLOOKUP(実施計画様式!AH162,―!$S$2:$T$3,2,FALSE),0)</f>
        <v>0</v>
      </c>
      <c r="AI162">
        <f>IFERROR(VLOOKUP(実施計画様式!AI162,―!$U$2:$V$3,2,FALSE),0)</f>
        <v>0</v>
      </c>
      <c r="AJ162">
        <f>IFERROR(VLOOKUP(実施計画様式!AJ162,―!$AD$2:$AE$14,2,FALSE),0)</f>
        <v>0</v>
      </c>
      <c r="AK162">
        <f>IFERROR(VLOOKUP(実施計画様式!AK162,―!$AD$2:$AE$14,2,FALSE),0)</f>
        <v>0</v>
      </c>
      <c r="AQ162">
        <f>IFERROR(VLOOKUP(実施計画様式!AQ162,―!$AG$2:$AH$4,2,FALSE),0)</f>
        <v>0</v>
      </c>
      <c r="AS162">
        <f t="shared" si="1"/>
        <v>0</v>
      </c>
      <c r="AT162">
        <v>99</v>
      </c>
      <c r="BB162" s="652" t="str">
        <f>IF(実施計画様式!F162="","",IF(PRODUCT(D162:AQ162)=0,"error",""))</f>
        <v/>
      </c>
    </row>
    <row r="163" spans="3:54">
      <c r="C163">
        <v>82</v>
      </c>
      <c r="D163" s="536">
        <f>IFERROR(VLOOKUP(実施計画様式!D163,―!A$14:B$16,2,FALSE),0)</f>
        <v>0</v>
      </c>
      <c r="E163">
        <f>IFERROR(VLOOKUP(実施計画様式!E163,―!$C$40:$D$47,2,FALSE),0)</f>
        <v>0</v>
      </c>
      <c r="F163">
        <f>IFERROR(VLOOKUP(実施計画様式!F163,―!$E$2:$F$2,2,FALSE),0)</f>
        <v>0</v>
      </c>
      <c r="G163">
        <f>IFERROR(VLOOKUP(実施計画様式!G163,―!$G$2:$H$2,2,FALSE),0)</f>
        <v>0</v>
      </c>
      <c r="H163">
        <f>IFERROR(VLOOKUP(実施計画様式!H163,―!$I$2:$J$2,2,FALSE),0)</f>
        <v>0</v>
      </c>
      <c r="J163">
        <f>IFERROR(VLOOKUP(実施計画様式!J163,―!$K$2:$L$2,2,FALSE),0)</f>
        <v>0</v>
      </c>
      <c r="K163">
        <f>IFERROR(VLOOKUP(実施計画様式!K163,―!$M$2:$N$2,2,FALSE),0)</f>
        <v>0</v>
      </c>
      <c r="L163">
        <f>IFERROR(VLOOKUP(実施計画様式!L163,―!$O$2:$P$10,2,FALSE),0)</f>
        <v>0</v>
      </c>
      <c r="AG163">
        <f>IFERROR(VLOOKUP(実施計画様式!AG163,―!$Q$2:$R$3,2,FALSE),0)</f>
        <v>0</v>
      </c>
      <c r="AH163">
        <f>IFERROR(VLOOKUP(実施計画様式!AH163,―!$S$2:$T$3,2,FALSE),0)</f>
        <v>0</v>
      </c>
      <c r="AI163">
        <f>IFERROR(VLOOKUP(実施計画様式!AI163,―!$U$2:$V$3,2,FALSE),0)</f>
        <v>0</v>
      </c>
      <c r="AJ163">
        <f>IFERROR(VLOOKUP(実施計画様式!AJ163,―!$AD$2:$AE$14,2,FALSE),0)</f>
        <v>0</v>
      </c>
      <c r="AK163">
        <f>IFERROR(VLOOKUP(実施計画様式!AK163,―!$AD$2:$AE$14,2,FALSE),0)</f>
        <v>0</v>
      </c>
      <c r="AQ163">
        <f>IFERROR(VLOOKUP(実施計画様式!AQ163,―!$AG$2:$AH$4,2,FALSE),0)</f>
        <v>0</v>
      </c>
      <c r="AS163">
        <f t="shared" si="1"/>
        <v>0</v>
      </c>
      <c r="AT163">
        <v>99</v>
      </c>
      <c r="BB163" s="652" t="str">
        <f>IF(実施計画様式!F163="","",IF(PRODUCT(D163:AQ163)=0,"error",""))</f>
        <v/>
      </c>
    </row>
    <row r="164" spans="3:54">
      <c r="C164">
        <v>83</v>
      </c>
      <c r="D164" s="536">
        <f>IFERROR(VLOOKUP(実施計画様式!D164,―!A$14:B$16,2,FALSE),0)</f>
        <v>0</v>
      </c>
      <c r="E164">
        <f>IFERROR(VLOOKUP(実施計画様式!E164,―!$C$40:$D$47,2,FALSE),0)</f>
        <v>0</v>
      </c>
      <c r="F164">
        <f>IFERROR(VLOOKUP(実施計画様式!F164,―!$E$2:$F$2,2,FALSE),0)</f>
        <v>0</v>
      </c>
      <c r="G164">
        <f>IFERROR(VLOOKUP(実施計画様式!G164,―!$G$2:$H$2,2,FALSE),0)</f>
        <v>0</v>
      </c>
      <c r="H164">
        <f>IFERROR(VLOOKUP(実施計画様式!H164,―!$I$2:$J$2,2,FALSE),0)</f>
        <v>0</v>
      </c>
      <c r="J164">
        <f>IFERROR(VLOOKUP(実施計画様式!J164,―!$K$2:$L$2,2,FALSE),0)</f>
        <v>0</v>
      </c>
      <c r="K164">
        <f>IFERROR(VLOOKUP(実施計画様式!K164,―!$M$2:$N$2,2,FALSE),0)</f>
        <v>0</v>
      </c>
      <c r="L164">
        <f>IFERROR(VLOOKUP(実施計画様式!L164,―!$O$2:$P$10,2,FALSE),0)</f>
        <v>0</v>
      </c>
      <c r="AG164">
        <f>IFERROR(VLOOKUP(実施計画様式!AG164,―!$Q$2:$R$3,2,FALSE),0)</f>
        <v>0</v>
      </c>
      <c r="AH164">
        <f>IFERROR(VLOOKUP(実施計画様式!AH164,―!$S$2:$T$3,2,FALSE),0)</f>
        <v>0</v>
      </c>
      <c r="AI164">
        <f>IFERROR(VLOOKUP(実施計画様式!AI164,―!$U$2:$V$3,2,FALSE),0)</f>
        <v>0</v>
      </c>
      <c r="AJ164">
        <f>IFERROR(VLOOKUP(実施計画様式!AJ164,―!$AD$2:$AE$14,2,FALSE),0)</f>
        <v>0</v>
      </c>
      <c r="AK164">
        <f>IFERROR(VLOOKUP(実施計画様式!AK164,―!$AD$2:$AE$14,2,FALSE),0)</f>
        <v>0</v>
      </c>
      <c r="AQ164">
        <f>IFERROR(VLOOKUP(実施計画様式!AQ164,―!$AG$2:$AH$4,2,FALSE),0)</f>
        <v>0</v>
      </c>
      <c r="AS164">
        <f t="shared" si="1"/>
        <v>0</v>
      </c>
      <c r="AT164">
        <v>99</v>
      </c>
      <c r="BB164" s="652" t="str">
        <f>IF(実施計画様式!F164="","",IF(PRODUCT(D164:AQ164)=0,"error",""))</f>
        <v/>
      </c>
    </row>
    <row r="165" spans="3:54">
      <c r="C165">
        <v>84</v>
      </c>
      <c r="D165" s="536">
        <f>IFERROR(VLOOKUP(実施計画様式!D165,―!A$14:B$16,2,FALSE),0)</f>
        <v>0</v>
      </c>
      <c r="E165">
        <f>IFERROR(VLOOKUP(実施計画様式!E165,―!$C$40:$D$47,2,FALSE),0)</f>
        <v>0</v>
      </c>
      <c r="F165">
        <f>IFERROR(VLOOKUP(実施計画様式!F165,―!$E$2:$F$2,2,FALSE),0)</f>
        <v>0</v>
      </c>
      <c r="G165">
        <f>IFERROR(VLOOKUP(実施計画様式!G165,―!$G$2:$H$2,2,FALSE),0)</f>
        <v>0</v>
      </c>
      <c r="H165">
        <f>IFERROR(VLOOKUP(実施計画様式!H165,―!$I$2:$J$2,2,FALSE),0)</f>
        <v>0</v>
      </c>
      <c r="J165">
        <f>IFERROR(VLOOKUP(実施計画様式!J165,―!$K$2:$L$2,2,FALSE),0)</f>
        <v>0</v>
      </c>
      <c r="K165">
        <f>IFERROR(VLOOKUP(実施計画様式!K165,―!$M$2:$N$2,2,FALSE),0)</f>
        <v>0</v>
      </c>
      <c r="L165">
        <f>IFERROR(VLOOKUP(実施計画様式!L165,―!$O$2:$P$10,2,FALSE),0)</f>
        <v>0</v>
      </c>
      <c r="AG165">
        <f>IFERROR(VLOOKUP(実施計画様式!AG165,―!$Q$2:$R$3,2,FALSE),0)</f>
        <v>0</v>
      </c>
      <c r="AH165">
        <f>IFERROR(VLOOKUP(実施計画様式!AH165,―!$S$2:$T$3,2,FALSE),0)</f>
        <v>0</v>
      </c>
      <c r="AI165">
        <f>IFERROR(VLOOKUP(実施計画様式!AI165,―!$U$2:$V$3,2,FALSE),0)</f>
        <v>0</v>
      </c>
      <c r="AJ165">
        <f>IFERROR(VLOOKUP(実施計画様式!AJ165,―!$AD$2:$AE$14,2,FALSE),0)</f>
        <v>0</v>
      </c>
      <c r="AK165">
        <f>IFERROR(VLOOKUP(実施計画様式!AK165,―!$AD$2:$AE$14,2,FALSE),0)</f>
        <v>0</v>
      </c>
      <c r="AQ165">
        <f>IFERROR(VLOOKUP(実施計画様式!AQ165,―!$AG$2:$AH$4,2,FALSE),0)</f>
        <v>0</v>
      </c>
      <c r="AS165">
        <f t="shared" si="1"/>
        <v>0</v>
      </c>
      <c r="AT165">
        <v>99</v>
      </c>
      <c r="BB165" s="652" t="str">
        <f>IF(実施計画様式!F165="","",IF(PRODUCT(D165:AQ165)=0,"error",""))</f>
        <v/>
      </c>
    </row>
    <row r="166" spans="3:54">
      <c r="C166">
        <v>85</v>
      </c>
      <c r="D166" s="536">
        <f>IFERROR(VLOOKUP(実施計画様式!D166,―!A$14:B$16,2,FALSE),0)</f>
        <v>0</v>
      </c>
      <c r="E166">
        <f>IFERROR(VLOOKUP(実施計画様式!E166,―!$C$40:$D$47,2,FALSE),0)</f>
        <v>0</v>
      </c>
      <c r="F166">
        <f>IFERROR(VLOOKUP(実施計画様式!F166,―!$E$2:$F$2,2,FALSE),0)</f>
        <v>0</v>
      </c>
      <c r="G166">
        <f>IFERROR(VLOOKUP(実施計画様式!G166,―!$G$2:$H$2,2,FALSE),0)</f>
        <v>0</v>
      </c>
      <c r="H166">
        <f>IFERROR(VLOOKUP(実施計画様式!H166,―!$I$2:$J$2,2,FALSE),0)</f>
        <v>0</v>
      </c>
      <c r="J166">
        <f>IFERROR(VLOOKUP(実施計画様式!J166,―!$K$2:$L$2,2,FALSE),0)</f>
        <v>0</v>
      </c>
      <c r="K166">
        <f>IFERROR(VLOOKUP(実施計画様式!K166,―!$M$2:$N$2,2,FALSE),0)</f>
        <v>0</v>
      </c>
      <c r="L166">
        <f>IFERROR(VLOOKUP(実施計画様式!L166,―!$O$2:$P$10,2,FALSE),0)</f>
        <v>0</v>
      </c>
      <c r="AG166">
        <f>IFERROR(VLOOKUP(実施計画様式!AG166,―!$Q$2:$R$3,2,FALSE),0)</f>
        <v>0</v>
      </c>
      <c r="AH166">
        <f>IFERROR(VLOOKUP(実施計画様式!AH166,―!$S$2:$T$3,2,FALSE),0)</f>
        <v>0</v>
      </c>
      <c r="AI166">
        <f>IFERROR(VLOOKUP(実施計画様式!AI166,―!$U$2:$V$3,2,FALSE),0)</f>
        <v>0</v>
      </c>
      <c r="AJ166">
        <f>IFERROR(VLOOKUP(実施計画様式!AJ166,―!$AD$2:$AE$14,2,FALSE),0)</f>
        <v>0</v>
      </c>
      <c r="AK166">
        <f>IFERROR(VLOOKUP(実施計画様式!AK166,―!$AD$2:$AE$14,2,FALSE),0)</f>
        <v>0</v>
      </c>
      <c r="AQ166">
        <f>IFERROR(VLOOKUP(実施計画様式!AQ166,―!$AG$2:$AH$4,2,FALSE),0)</f>
        <v>0</v>
      </c>
      <c r="AS166">
        <f t="shared" si="1"/>
        <v>0</v>
      </c>
      <c r="AT166">
        <v>99</v>
      </c>
      <c r="BB166" s="652" t="str">
        <f>IF(実施計画様式!F166="","",IF(PRODUCT(D166:AQ166)=0,"error",""))</f>
        <v/>
      </c>
    </row>
    <row r="167" spans="3:54">
      <c r="C167">
        <v>86</v>
      </c>
      <c r="D167" s="536">
        <f>IFERROR(VLOOKUP(実施計画様式!D167,―!A$14:B$16,2,FALSE),0)</f>
        <v>0</v>
      </c>
      <c r="E167">
        <f>IFERROR(VLOOKUP(実施計画様式!E167,―!$C$40:$D$47,2,FALSE),0)</f>
        <v>0</v>
      </c>
      <c r="F167">
        <f>IFERROR(VLOOKUP(実施計画様式!F167,―!$E$2:$F$2,2,FALSE),0)</f>
        <v>0</v>
      </c>
      <c r="G167">
        <f>IFERROR(VLOOKUP(実施計画様式!G167,―!$G$2:$H$2,2,FALSE),0)</f>
        <v>0</v>
      </c>
      <c r="H167">
        <f>IFERROR(VLOOKUP(実施計画様式!H167,―!$I$2:$J$2,2,FALSE),0)</f>
        <v>0</v>
      </c>
      <c r="J167">
        <f>IFERROR(VLOOKUP(実施計画様式!J167,―!$K$2:$L$2,2,FALSE),0)</f>
        <v>0</v>
      </c>
      <c r="K167">
        <f>IFERROR(VLOOKUP(実施計画様式!K167,―!$M$2:$N$2,2,FALSE),0)</f>
        <v>0</v>
      </c>
      <c r="L167">
        <f>IFERROR(VLOOKUP(実施計画様式!L167,―!$O$2:$P$10,2,FALSE),0)</f>
        <v>0</v>
      </c>
      <c r="AG167">
        <f>IFERROR(VLOOKUP(実施計画様式!AG167,―!$Q$2:$R$3,2,FALSE),0)</f>
        <v>0</v>
      </c>
      <c r="AH167">
        <f>IFERROR(VLOOKUP(実施計画様式!AH167,―!$S$2:$T$3,2,FALSE),0)</f>
        <v>0</v>
      </c>
      <c r="AI167">
        <f>IFERROR(VLOOKUP(実施計画様式!AI167,―!$U$2:$V$3,2,FALSE),0)</f>
        <v>0</v>
      </c>
      <c r="AJ167">
        <f>IFERROR(VLOOKUP(実施計画様式!AJ167,―!$AD$2:$AE$14,2,FALSE),0)</f>
        <v>0</v>
      </c>
      <c r="AK167">
        <f>IFERROR(VLOOKUP(実施計画様式!AK167,―!$AD$2:$AE$14,2,FALSE),0)</f>
        <v>0</v>
      </c>
      <c r="AQ167">
        <f>IFERROR(VLOOKUP(実施計画様式!AQ167,―!$AG$2:$AH$4,2,FALSE),0)</f>
        <v>0</v>
      </c>
      <c r="AS167">
        <f t="shared" si="1"/>
        <v>0</v>
      </c>
      <c r="AT167">
        <v>99</v>
      </c>
      <c r="BB167" s="652" t="str">
        <f>IF(実施計画様式!F167="","",IF(PRODUCT(D167:AQ167)=0,"error",""))</f>
        <v/>
      </c>
    </row>
    <row r="168" spans="3:54">
      <c r="C168">
        <v>87</v>
      </c>
      <c r="D168" s="536">
        <f>IFERROR(VLOOKUP(実施計画様式!D168,―!A$14:B$16,2,FALSE),0)</f>
        <v>0</v>
      </c>
      <c r="E168">
        <f>IFERROR(VLOOKUP(実施計画様式!E168,―!$C$40:$D$47,2,FALSE),0)</f>
        <v>0</v>
      </c>
      <c r="F168">
        <f>IFERROR(VLOOKUP(実施計画様式!F168,―!$E$2:$F$2,2,FALSE),0)</f>
        <v>0</v>
      </c>
      <c r="G168">
        <f>IFERROR(VLOOKUP(実施計画様式!G168,―!$G$2:$H$2,2,FALSE),0)</f>
        <v>0</v>
      </c>
      <c r="H168">
        <f>IFERROR(VLOOKUP(実施計画様式!H168,―!$I$2:$J$2,2,FALSE),0)</f>
        <v>0</v>
      </c>
      <c r="J168">
        <f>IFERROR(VLOOKUP(実施計画様式!J168,―!$K$2:$L$2,2,FALSE),0)</f>
        <v>0</v>
      </c>
      <c r="K168">
        <f>IFERROR(VLOOKUP(実施計画様式!K168,―!$M$2:$N$2,2,FALSE),0)</f>
        <v>0</v>
      </c>
      <c r="L168">
        <f>IFERROR(VLOOKUP(実施計画様式!L168,―!$O$2:$P$10,2,FALSE),0)</f>
        <v>0</v>
      </c>
      <c r="AG168">
        <f>IFERROR(VLOOKUP(実施計画様式!AG168,―!$Q$2:$R$3,2,FALSE),0)</f>
        <v>0</v>
      </c>
      <c r="AH168">
        <f>IFERROR(VLOOKUP(実施計画様式!AH168,―!$S$2:$T$3,2,FALSE),0)</f>
        <v>0</v>
      </c>
      <c r="AI168">
        <f>IFERROR(VLOOKUP(実施計画様式!AI168,―!$U$2:$V$3,2,FALSE),0)</f>
        <v>0</v>
      </c>
      <c r="AJ168">
        <f>IFERROR(VLOOKUP(実施計画様式!AJ168,―!$AD$2:$AE$14,2,FALSE),0)</f>
        <v>0</v>
      </c>
      <c r="AK168">
        <f>IFERROR(VLOOKUP(実施計画様式!AK168,―!$AD$2:$AE$14,2,FALSE),0)</f>
        <v>0</v>
      </c>
      <c r="AQ168">
        <f>IFERROR(VLOOKUP(実施計画様式!AQ168,―!$AG$2:$AH$4,2,FALSE),0)</f>
        <v>0</v>
      </c>
      <c r="AS168">
        <f t="shared" si="1"/>
        <v>0</v>
      </c>
      <c r="AT168">
        <v>99</v>
      </c>
      <c r="BB168" s="652" t="str">
        <f>IF(実施計画様式!F168="","",IF(PRODUCT(D168:AQ168)=0,"error",""))</f>
        <v/>
      </c>
    </row>
    <row r="169" spans="3:54">
      <c r="C169">
        <v>88</v>
      </c>
      <c r="D169" s="536">
        <f>IFERROR(VLOOKUP(実施計画様式!D169,―!A$14:B$16,2,FALSE),0)</f>
        <v>0</v>
      </c>
      <c r="E169">
        <f>IFERROR(VLOOKUP(実施計画様式!E169,―!$C$40:$D$47,2,FALSE),0)</f>
        <v>0</v>
      </c>
      <c r="F169">
        <f>IFERROR(VLOOKUP(実施計画様式!F169,―!$E$2:$F$2,2,FALSE),0)</f>
        <v>0</v>
      </c>
      <c r="G169">
        <f>IFERROR(VLOOKUP(実施計画様式!G169,―!$G$2:$H$2,2,FALSE),0)</f>
        <v>0</v>
      </c>
      <c r="H169">
        <f>IFERROR(VLOOKUP(実施計画様式!H169,―!$I$2:$J$2,2,FALSE),0)</f>
        <v>0</v>
      </c>
      <c r="J169">
        <f>IFERROR(VLOOKUP(実施計画様式!J169,―!$K$2:$L$2,2,FALSE),0)</f>
        <v>0</v>
      </c>
      <c r="K169">
        <f>IFERROR(VLOOKUP(実施計画様式!K169,―!$M$2:$N$2,2,FALSE),0)</f>
        <v>0</v>
      </c>
      <c r="L169">
        <f>IFERROR(VLOOKUP(実施計画様式!L169,―!$O$2:$P$10,2,FALSE),0)</f>
        <v>0</v>
      </c>
      <c r="AG169">
        <f>IFERROR(VLOOKUP(実施計画様式!AG169,―!$Q$2:$R$3,2,FALSE),0)</f>
        <v>0</v>
      </c>
      <c r="AH169">
        <f>IFERROR(VLOOKUP(実施計画様式!AH169,―!$S$2:$T$3,2,FALSE),0)</f>
        <v>0</v>
      </c>
      <c r="AI169">
        <f>IFERROR(VLOOKUP(実施計画様式!AI169,―!$U$2:$V$3,2,FALSE),0)</f>
        <v>0</v>
      </c>
      <c r="AJ169">
        <f>IFERROR(VLOOKUP(実施計画様式!AJ169,―!$AD$2:$AE$14,2,FALSE),0)</f>
        <v>0</v>
      </c>
      <c r="AK169">
        <f>IFERROR(VLOOKUP(実施計画様式!AK169,―!$AD$2:$AE$14,2,FALSE),0)</f>
        <v>0</v>
      </c>
      <c r="AQ169">
        <f>IFERROR(VLOOKUP(実施計画様式!AQ169,―!$AG$2:$AH$4,2,FALSE),0)</f>
        <v>0</v>
      </c>
      <c r="AS169">
        <f t="shared" si="1"/>
        <v>0</v>
      </c>
      <c r="AT169">
        <v>99</v>
      </c>
      <c r="BB169" s="652" t="str">
        <f>IF(実施計画様式!F169="","",IF(PRODUCT(D169:AQ169)=0,"error",""))</f>
        <v/>
      </c>
    </row>
    <row r="170" spans="3:54">
      <c r="C170">
        <v>89</v>
      </c>
      <c r="D170" s="536">
        <f>IFERROR(VLOOKUP(実施計画様式!D170,―!A$14:B$16,2,FALSE),0)</f>
        <v>0</v>
      </c>
      <c r="E170">
        <f>IFERROR(VLOOKUP(実施計画様式!E170,―!$C$40:$D$47,2,FALSE),0)</f>
        <v>0</v>
      </c>
      <c r="F170">
        <f>IFERROR(VLOOKUP(実施計画様式!F170,―!$E$2:$F$2,2,FALSE),0)</f>
        <v>0</v>
      </c>
      <c r="G170">
        <f>IFERROR(VLOOKUP(実施計画様式!G170,―!$G$2:$H$2,2,FALSE),0)</f>
        <v>0</v>
      </c>
      <c r="H170">
        <f>IFERROR(VLOOKUP(実施計画様式!H170,―!$I$2:$J$2,2,FALSE),0)</f>
        <v>0</v>
      </c>
      <c r="J170">
        <f>IFERROR(VLOOKUP(実施計画様式!J170,―!$K$2:$L$2,2,FALSE),0)</f>
        <v>0</v>
      </c>
      <c r="K170">
        <f>IFERROR(VLOOKUP(実施計画様式!K170,―!$M$2:$N$2,2,FALSE),0)</f>
        <v>0</v>
      </c>
      <c r="L170">
        <f>IFERROR(VLOOKUP(実施計画様式!L170,―!$O$2:$P$10,2,FALSE),0)</f>
        <v>0</v>
      </c>
      <c r="AG170">
        <f>IFERROR(VLOOKUP(実施計画様式!AG170,―!$Q$2:$R$3,2,FALSE),0)</f>
        <v>0</v>
      </c>
      <c r="AH170">
        <f>IFERROR(VLOOKUP(実施計画様式!AH170,―!$S$2:$T$3,2,FALSE),0)</f>
        <v>0</v>
      </c>
      <c r="AI170">
        <f>IFERROR(VLOOKUP(実施計画様式!AI170,―!$U$2:$V$3,2,FALSE),0)</f>
        <v>0</v>
      </c>
      <c r="AJ170">
        <f>IFERROR(VLOOKUP(実施計画様式!AJ170,―!$AD$2:$AE$14,2,FALSE),0)</f>
        <v>0</v>
      </c>
      <c r="AK170">
        <f>IFERROR(VLOOKUP(実施計画様式!AK170,―!$AD$2:$AE$14,2,FALSE),0)</f>
        <v>0</v>
      </c>
      <c r="AQ170">
        <f>IFERROR(VLOOKUP(実施計画様式!AQ170,―!$AG$2:$AH$4,2,FALSE),0)</f>
        <v>0</v>
      </c>
      <c r="AS170">
        <f t="shared" si="1"/>
        <v>0</v>
      </c>
      <c r="AT170">
        <v>99</v>
      </c>
      <c r="BB170" s="652" t="str">
        <f>IF(実施計画様式!F170="","",IF(PRODUCT(D170:AQ170)=0,"error",""))</f>
        <v/>
      </c>
    </row>
    <row r="171" spans="3:54">
      <c r="C171">
        <v>90</v>
      </c>
      <c r="D171" s="536">
        <f>IFERROR(VLOOKUP(実施計画様式!D171,―!A$14:B$16,2,FALSE),0)</f>
        <v>0</v>
      </c>
      <c r="E171">
        <f>IFERROR(VLOOKUP(実施計画様式!E171,―!$C$40:$D$47,2,FALSE),0)</f>
        <v>0</v>
      </c>
      <c r="F171">
        <f>IFERROR(VLOOKUP(実施計画様式!F171,―!$E$2:$F$2,2,FALSE),0)</f>
        <v>0</v>
      </c>
      <c r="G171">
        <f>IFERROR(VLOOKUP(実施計画様式!G171,―!$G$2:$H$2,2,FALSE),0)</f>
        <v>0</v>
      </c>
      <c r="H171">
        <f>IFERROR(VLOOKUP(実施計画様式!H171,―!$I$2:$J$2,2,FALSE),0)</f>
        <v>0</v>
      </c>
      <c r="J171">
        <f>IFERROR(VLOOKUP(実施計画様式!J171,―!$K$2:$L$2,2,FALSE),0)</f>
        <v>0</v>
      </c>
      <c r="K171">
        <f>IFERROR(VLOOKUP(実施計画様式!K171,―!$M$2:$N$2,2,FALSE),0)</f>
        <v>0</v>
      </c>
      <c r="L171">
        <f>IFERROR(VLOOKUP(実施計画様式!L171,―!$O$2:$P$10,2,FALSE),0)</f>
        <v>0</v>
      </c>
      <c r="AG171">
        <f>IFERROR(VLOOKUP(実施計画様式!AG171,―!$Q$2:$R$3,2,FALSE),0)</f>
        <v>0</v>
      </c>
      <c r="AH171">
        <f>IFERROR(VLOOKUP(実施計画様式!AH171,―!$S$2:$T$3,2,FALSE),0)</f>
        <v>0</v>
      </c>
      <c r="AI171">
        <f>IFERROR(VLOOKUP(実施計画様式!AI171,―!$U$2:$V$3,2,FALSE),0)</f>
        <v>0</v>
      </c>
      <c r="AJ171">
        <f>IFERROR(VLOOKUP(実施計画様式!AJ171,―!$AD$2:$AE$14,2,FALSE),0)</f>
        <v>0</v>
      </c>
      <c r="AK171">
        <f>IFERROR(VLOOKUP(実施計画様式!AK171,―!$AD$2:$AE$14,2,FALSE),0)</f>
        <v>0</v>
      </c>
      <c r="AQ171">
        <f>IFERROR(VLOOKUP(実施計画様式!AQ171,―!$AG$2:$AH$4,2,FALSE),0)</f>
        <v>0</v>
      </c>
      <c r="AS171">
        <f t="shared" si="1"/>
        <v>0</v>
      </c>
      <c r="AT171">
        <v>99</v>
      </c>
      <c r="BB171" s="652" t="str">
        <f>IF(実施計画様式!F171="","",IF(PRODUCT(D171:AQ171)=0,"error",""))</f>
        <v/>
      </c>
    </row>
    <row r="172" spans="3:54">
      <c r="C172">
        <v>91</v>
      </c>
      <c r="D172" s="536">
        <f>IFERROR(VLOOKUP(実施計画様式!D172,―!A$14:B$16,2,FALSE),0)</f>
        <v>0</v>
      </c>
      <c r="E172">
        <f>IFERROR(VLOOKUP(実施計画様式!E172,―!$C$40:$D$47,2,FALSE),0)</f>
        <v>0</v>
      </c>
      <c r="F172">
        <f>IFERROR(VLOOKUP(実施計画様式!F172,―!$E$2:$F$2,2,FALSE),0)</f>
        <v>0</v>
      </c>
      <c r="G172">
        <f>IFERROR(VLOOKUP(実施計画様式!G172,―!$G$2:$H$2,2,FALSE),0)</f>
        <v>0</v>
      </c>
      <c r="H172">
        <f>IFERROR(VLOOKUP(実施計画様式!H172,―!$I$2:$J$2,2,FALSE),0)</f>
        <v>0</v>
      </c>
      <c r="J172">
        <f>IFERROR(VLOOKUP(実施計画様式!J172,―!$K$2:$L$2,2,FALSE),0)</f>
        <v>0</v>
      </c>
      <c r="K172">
        <f>IFERROR(VLOOKUP(実施計画様式!K172,―!$M$2:$N$2,2,FALSE),0)</f>
        <v>0</v>
      </c>
      <c r="L172">
        <f>IFERROR(VLOOKUP(実施計画様式!L172,―!$O$2:$P$10,2,FALSE),0)</f>
        <v>0</v>
      </c>
      <c r="AG172">
        <f>IFERROR(VLOOKUP(実施計画様式!AG172,―!$Q$2:$R$3,2,FALSE),0)</f>
        <v>0</v>
      </c>
      <c r="AH172">
        <f>IFERROR(VLOOKUP(実施計画様式!AH172,―!$S$2:$T$3,2,FALSE),0)</f>
        <v>0</v>
      </c>
      <c r="AI172">
        <f>IFERROR(VLOOKUP(実施計画様式!AI172,―!$U$2:$V$3,2,FALSE),0)</f>
        <v>0</v>
      </c>
      <c r="AJ172">
        <f>IFERROR(VLOOKUP(実施計画様式!AJ172,―!$AD$2:$AE$14,2,FALSE),0)</f>
        <v>0</v>
      </c>
      <c r="AK172">
        <f>IFERROR(VLOOKUP(実施計画様式!AK172,―!$AD$2:$AE$14,2,FALSE),0)</f>
        <v>0</v>
      </c>
      <c r="AQ172">
        <f>IFERROR(VLOOKUP(実施計画様式!AQ172,―!$AG$2:$AH$4,2,FALSE),0)</f>
        <v>0</v>
      </c>
      <c r="AS172">
        <f t="shared" si="1"/>
        <v>0</v>
      </c>
      <c r="AT172">
        <v>99</v>
      </c>
      <c r="BB172" s="652" t="str">
        <f>IF(実施計画様式!F172="","",IF(PRODUCT(D172:AQ172)=0,"error",""))</f>
        <v/>
      </c>
    </row>
    <row r="173" spans="3:54">
      <c r="C173">
        <v>92</v>
      </c>
      <c r="D173" s="536">
        <f>IFERROR(VLOOKUP(実施計画様式!D173,―!A$14:B$16,2,FALSE),0)</f>
        <v>0</v>
      </c>
      <c r="E173">
        <f>IFERROR(VLOOKUP(実施計画様式!E173,―!$C$40:$D$47,2,FALSE),0)</f>
        <v>0</v>
      </c>
      <c r="F173">
        <f>IFERROR(VLOOKUP(実施計画様式!F173,―!$E$2:$F$2,2,FALSE),0)</f>
        <v>0</v>
      </c>
      <c r="G173">
        <f>IFERROR(VLOOKUP(実施計画様式!G173,―!$G$2:$H$2,2,FALSE),0)</f>
        <v>0</v>
      </c>
      <c r="H173">
        <f>IFERROR(VLOOKUP(実施計画様式!H173,―!$I$2:$J$2,2,FALSE),0)</f>
        <v>0</v>
      </c>
      <c r="J173">
        <f>IFERROR(VLOOKUP(実施計画様式!J173,―!$K$2:$L$2,2,FALSE),0)</f>
        <v>0</v>
      </c>
      <c r="K173">
        <f>IFERROR(VLOOKUP(実施計画様式!K173,―!$M$2:$N$2,2,FALSE),0)</f>
        <v>0</v>
      </c>
      <c r="L173">
        <f>IFERROR(VLOOKUP(実施計画様式!L173,―!$O$2:$P$10,2,FALSE),0)</f>
        <v>0</v>
      </c>
      <c r="AG173">
        <f>IFERROR(VLOOKUP(実施計画様式!AG173,―!$Q$2:$R$3,2,FALSE),0)</f>
        <v>0</v>
      </c>
      <c r="AH173">
        <f>IFERROR(VLOOKUP(実施計画様式!AH173,―!$S$2:$T$3,2,FALSE),0)</f>
        <v>0</v>
      </c>
      <c r="AI173">
        <f>IFERROR(VLOOKUP(実施計画様式!AI173,―!$U$2:$V$3,2,FALSE),0)</f>
        <v>0</v>
      </c>
      <c r="AJ173">
        <f>IFERROR(VLOOKUP(実施計画様式!AJ173,―!$AD$2:$AE$14,2,FALSE),0)</f>
        <v>0</v>
      </c>
      <c r="AK173">
        <f>IFERROR(VLOOKUP(実施計画様式!AK173,―!$AD$2:$AE$14,2,FALSE),0)</f>
        <v>0</v>
      </c>
      <c r="AQ173">
        <f>IFERROR(VLOOKUP(実施計画様式!AQ173,―!$AG$2:$AH$4,2,FALSE),0)</f>
        <v>0</v>
      </c>
      <c r="AS173">
        <f t="shared" si="1"/>
        <v>0</v>
      </c>
      <c r="AT173">
        <v>99</v>
      </c>
      <c r="BB173" s="652" t="str">
        <f>IF(実施計画様式!F173="","",IF(PRODUCT(D173:AQ173)=0,"error",""))</f>
        <v/>
      </c>
    </row>
    <row r="174" spans="3:54">
      <c r="C174">
        <v>93</v>
      </c>
      <c r="D174" s="536">
        <f>IFERROR(VLOOKUP(実施計画様式!D174,―!A$14:B$16,2,FALSE),0)</f>
        <v>0</v>
      </c>
      <c r="E174">
        <f>IFERROR(VLOOKUP(実施計画様式!E174,―!$C$40:$D$47,2,FALSE),0)</f>
        <v>0</v>
      </c>
      <c r="F174">
        <f>IFERROR(VLOOKUP(実施計画様式!F174,―!$E$2:$F$2,2,FALSE),0)</f>
        <v>0</v>
      </c>
      <c r="G174">
        <f>IFERROR(VLOOKUP(実施計画様式!G174,―!$G$2:$H$2,2,FALSE),0)</f>
        <v>0</v>
      </c>
      <c r="H174">
        <f>IFERROR(VLOOKUP(実施計画様式!H174,―!$I$2:$J$2,2,FALSE),0)</f>
        <v>0</v>
      </c>
      <c r="J174">
        <f>IFERROR(VLOOKUP(実施計画様式!J174,―!$K$2:$L$2,2,FALSE),0)</f>
        <v>0</v>
      </c>
      <c r="K174">
        <f>IFERROR(VLOOKUP(実施計画様式!K174,―!$M$2:$N$2,2,FALSE),0)</f>
        <v>0</v>
      </c>
      <c r="L174">
        <f>IFERROR(VLOOKUP(実施計画様式!L174,―!$O$2:$P$10,2,FALSE),0)</f>
        <v>0</v>
      </c>
      <c r="AG174">
        <f>IFERROR(VLOOKUP(実施計画様式!AG174,―!$Q$2:$R$3,2,FALSE),0)</f>
        <v>0</v>
      </c>
      <c r="AH174">
        <f>IFERROR(VLOOKUP(実施計画様式!AH174,―!$S$2:$T$3,2,FALSE),0)</f>
        <v>0</v>
      </c>
      <c r="AI174">
        <f>IFERROR(VLOOKUP(実施計画様式!AI174,―!$U$2:$V$3,2,FALSE),0)</f>
        <v>0</v>
      </c>
      <c r="AJ174">
        <f>IFERROR(VLOOKUP(実施計画様式!AJ174,―!$AD$2:$AE$14,2,FALSE),0)</f>
        <v>0</v>
      </c>
      <c r="AK174">
        <f>IFERROR(VLOOKUP(実施計画様式!AK174,―!$AD$2:$AE$14,2,FALSE),0)</f>
        <v>0</v>
      </c>
      <c r="AQ174">
        <f>IFERROR(VLOOKUP(実施計画様式!AQ174,―!$AG$2:$AH$4,2,FALSE),0)</f>
        <v>0</v>
      </c>
      <c r="AS174">
        <f t="shared" si="1"/>
        <v>0</v>
      </c>
      <c r="AT174">
        <v>99</v>
      </c>
      <c r="BB174" s="652" t="str">
        <f>IF(実施計画様式!F174="","",IF(PRODUCT(D174:AQ174)=0,"error",""))</f>
        <v/>
      </c>
    </row>
    <row r="175" spans="3:54">
      <c r="C175">
        <v>94</v>
      </c>
      <c r="D175" s="536">
        <f>IFERROR(VLOOKUP(実施計画様式!D175,―!A$14:B$16,2,FALSE),0)</f>
        <v>0</v>
      </c>
      <c r="E175">
        <f>IFERROR(VLOOKUP(実施計画様式!E175,―!$C$40:$D$47,2,FALSE),0)</f>
        <v>0</v>
      </c>
      <c r="F175">
        <f>IFERROR(VLOOKUP(実施計画様式!F175,―!$E$2:$F$2,2,FALSE),0)</f>
        <v>0</v>
      </c>
      <c r="G175">
        <f>IFERROR(VLOOKUP(実施計画様式!G175,―!$G$2:$H$2,2,FALSE),0)</f>
        <v>0</v>
      </c>
      <c r="H175">
        <f>IFERROR(VLOOKUP(実施計画様式!H175,―!$I$2:$J$2,2,FALSE),0)</f>
        <v>0</v>
      </c>
      <c r="J175">
        <f>IFERROR(VLOOKUP(実施計画様式!J175,―!$K$2:$L$2,2,FALSE),0)</f>
        <v>0</v>
      </c>
      <c r="K175">
        <f>IFERROR(VLOOKUP(実施計画様式!K175,―!$M$2:$N$2,2,FALSE),0)</f>
        <v>0</v>
      </c>
      <c r="L175">
        <f>IFERROR(VLOOKUP(実施計画様式!L175,―!$O$2:$P$10,2,FALSE),0)</f>
        <v>0</v>
      </c>
      <c r="AG175">
        <f>IFERROR(VLOOKUP(実施計画様式!AG175,―!$Q$2:$R$3,2,FALSE),0)</f>
        <v>0</v>
      </c>
      <c r="AH175">
        <f>IFERROR(VLOOKUP(実施計画様式!AH175,―!$S$2:$T$3,2,FALSE),0)</f>
        <v>0</v>
      </c>
      <c r="AI175">
        <f>IFERROR(VLOOKUP(実施計画様式!AI175,―!$U$2:$V$3,2,FALSE),0)</f>
        <v>0</v>
      </c>
      <c r="AJ175">
        <f>IFERROR(VLOOKUP(実施計画様式!AJ175,―!$AD$2:$AE$14,2,FALSE),0)</f>
        <v>0</v>
      </c>
      <c r="AK175">
        <f>IFERROR(VLOOKUP(実施計画様式!AK175,―!$AD$2:$AE$14,2,FALSE),0)</f>
        <v>0</v>
      </c>
      <c r="AQ175">
        <f>IFERROR(VLOOKUP(実施計画様式!AQ175,―!$AG$2:$AH$4,2,FALSE),0)</f>
        <v>0</v>
      </c>
      <c r="AS175">
        <f t="shared" si="1"/>
        <v>0</v>
      </c>
      <c r="AT175">
        <v>99</v>
      </c>
      <c r="BB175" s="652" t="str">
        <f>IF(実施計画様式!F175="","",IF(PRODUCT(D175:AQ175)=0,"error",""))</f>
        <v/>
      </c>
    </row>
    <row r="176" spans="3:54">
      <c r="C176">
        <v>95</v>
      </c>
      <c r="D176" s="536">
        <f>IFERROR(VLOOKUP(実施計画様式!D176,―!A$14:B$16,2,FALSE),0)</f>
        <v>0</v>
      </c>
      <c r="E176">
        <f>IFERROR(VLOOKUP(実施計画様式!E176,―!$C$40:$D$47,2,FALSE),0)</f>
        <v>0</v>
      </c>
      <c r="F176">
        <f>IFERROR(VLOOKUP(実施計画様式!F176,―!$E$2:$F$2,2,FALSE),0)</f>
        <v>0</v>
      </c>
      <c r="G176">
        <f>IFERROR(VLOOKUP(実施計画様式!G176,―!$G$2:$H$2,2,FALSE),0)</f>
        <v>0</v>
      </c>
      <c r="H176">
        <f>IFERROR(VLOOKUP(実施計画様式!H176,―!$I$2:$J$2,2,FALSE),0)</f>
        <v>0</v>
      </c>
      <c r="J176">
        <f>IFERROR(VLOOKUP(実施計画様式!J176,―!$K$2:$L$2,2,FALSE),0)</f>
        <v>0</v>
      </c>
      <c r="K176">
        <f>IFERROR(VLOOKUP(実施計画様式!K176,―!$M$2:$N$2,2,FALSE),0)</f>
        <v>0</v>
      </c>
      <c r="L176">
        <f>IFERROR(VLOOKUP(実施計画様式!L176,―!$O$2:$P$10,2,FALSE),0)</f>
        <v>0</v>
      </c>
      <c r="AG176">
        <f>IFERROR(VLOOKUP(実施計画様式!AG176,―!$Q$2:$R$3,2,FALSE),0)</f>
        <v>0</v>
      </c>
      <c r="AH176">
        <f>IFERROR(VLOOKUP(実施計画様式!AH176,―!$S$2:$T$3,2,FALSE),0)</f>
        <v>0</v>
      </c>
      <c r="AI176">
        <f>IFERROR(VLOOKUP(実施計画様式!AI176,―!$U$2:$V$3,2,FALSE),0)</f>
        <v>0</v>
      </c>
      <c r="AJ176">
        <f>IFERROR(VLOOKUP(実施計画様式!AJ176,―!$AD$2:$AE$14,2,FALSE),0)</f>
        <v>0</v>
      </c>
      <c r="AK176">
        <f>IFERROR(VLOOKUP(実施計画様式!AK176,―!$AD$2:$AE$14,2,FALSE),0)</f>
        <v>0</v>
      </c>
      <c r="AQ176">
        <f>IFERROR(VLOOKUP(実施計画様式!AQ176,―!$AG$2:$AH$4,2,FALSE),0)</f>
        <v>0</v>
      </c>
      <c r="AS176">
        <f t="shared" si="1"/>
        <v>0</v>
      </c>
      <c r="AT176">
        <v>99</v>
      </c>
      <c r="BB176" s="652" t="str">
        <f>IF(実施計画様式!F176="","",IF(PRODUCT(D176:AQ176)=0,"error",""))</f>
        <v/>
      </c>
    </row>
    <row r="177" spans="3:54">
      <c r="C177">
        <v>96</v>
      </c>
      <c r="D177" s="536">
        <f>IFERROR(VLOOKUP(実施計画様式!D177,―!A$14:B$16,2,FALSE),0)</f>
        <v>0</v>
      </c>
      <c r="E177">
        <f>IFERROR(VLOOKUP(実施計画様式!E177,―!$C$40:$D$47,2,FALSE),0)</f>
        <v>0</v>
      </c>
      <c r="F177">
        <f>IFERROR(VLOOKUP(実施計画様式!F177,―!$E$2:$F$2,2,FALSE),0)</f>
        <v>0</v>
      </c>
      <c r="G177">
        <f>IFERROR(VLOOKUP(実施計画様式!G177,―!$G$2:$H$2,2,FALSE),0)</f>
        <v>0</v>
      </c>
      <c r="H177">
        <f>IFERROR(VLOOKUP(実施計画様式!H177,―!$I$2:$J$2,2,FALSE),0)</f>
        <v>0</v>
      </c>
      <c r="J177">
        <f>IFERROR(VLOOKUP(実施計画様式!J177,―!$K$2:$L$2,2,FALSE),0)</f>
        <v>0</v>
      </c>
      <c r="K177">
        <f>IFERROR(VLOOKUP(実施計画様式!K177,―!$M$2:$N$2,2,FALSE),0)</f>
        <v>0</v>
      </c>
      <c r="L177">
        <f>IFERROR(VLOOKUP(実施計画様式!L177,―!$O$2:$P$10,2,FALSE),0)</f>
        <v>0</v>
      </c>
      <c r="AG177">
        <f>IFERROR(VLOOKUP(実施計画様式!AG177,―!$Q$2:$R$3,2,FALSE),0)</f>
        <v>0</v>
      </c>
      <c r="AH177">
        <f>IFERROR(VLOOKUP(実施計画様式!AH177,―!$S$2:$T$3,2,FALSE),0)</f>
        <v>0</v>
      </c>
      <c r="AI177">
        <f>IFERROR(VLOOKUP(実施計画様式!AI177,―!$U$2:$V$3,2,FALSE),0)</f>
        <v>0</v>
      </c>
      <c r="AJ177">
        <f>IFERROR(VLOOKUP(実施計画様式!AJ177,―!$AD$2:$AE$14,2,FALSE),0)</f>
        <v>0</v>
      </c>
      <c r="AK177">
        <f>IFERROR(VLOOKUP(実施計画様式!AK177,―!$AD$2:$AE$14,2,FALSE),0)</f>
        <v>0</v>
      </c>
      <c r="AQ177">
        <f>IFERROR(VLOOKUP(実施計画様式!AQ177,―!$AG$2:$AH$4,2,FALSE),0)</f>
        <v>0</v>
      </c>
      <c r="AS177">
        <f t="shared" si="1"/>
        <v>0</v>
      </c>
      <c r="AT177">
        <v>99</v>
      </c>
      <c r="BB177" s="652" t="str">
        <f>IF(実施計画様式!F177="","",IF(PRODUCT(D177:AQ177)=0,"error",""))</f>
        <v/>
      </c>
    </row>
    <row r="178" spans="3:54">
      <c r="C178">
        <v>97</v>
      </c>
      <c r="D178" s="536">
        <f>IFERROR(VLOOKUP(実施計画様式!D178,―!A$14:B$16,2,FALSE),0)</f>
        <v>0</v>
      </c>
      <c r="E178">
        <f>IFERROR(VLOOKUP(実施計画様式!E178,―!$C$40:$D$47,2,FALSE),0)</f>
        <v>0</v>
      </c>
      <c r="F178">
        <f>IFERROR(VLOOKUP(実施計画様式!F178,―!$E$2:$F$2,2,FALSE),0)</f>
        <v>0</v>
      </c>
      <c r="G178">
        <f>IFERROR(VLOOKUP(実施計画様式!G178,―!$G$2:$H$2,2,FALSE),0)</f>
        <v>0</v>
      </c>
      <c r="H178">
        <f>IFERROR(VLOOKUP(実施計画様式!H178,―!$I$2:$J$2,2,FALSE),0)</f>
        <v>0</v>
      </c>
      <c r="J178">
        <f>IFERROR(VLOOKUP(実施計画様式!J178,―!$K$2:$L$2,2,FALSE),0)</f>
        <v>0</v>
      </c>
      <c r="K178">
        <f>IFERROR(VLOOKUP(実施計画様式!K178,―!$M$2:$N$2,2,FALSE),0)</f>
        <v>0</v>
      </c>
      <c r="L178">
        <f>IFERROR(VLOOKUP(実施計画様式!L178,―!$O$2:$P$10,2,FALSE),0)</f>
        <v>0</v>
      </c>
      <c r="AG178">
        <f>IFERROR(VLOOKUP(実施計画様式!AG178,―!$Q$2:$R$3,2,FALSE),0)</f>
        <v>0</v>
      </c>
      <c r="AH178">
        <f>IFERROR(VLOOKUP(実施計画様式!AH178,―!$S$2:$T$3,2,FALSE),0)</f>
        <v>0</v>
      </c>
      <c r="AI178">
        <f>IFERROR(VLOOKUP(実施計画様式!AI178,―!$U$2:$V$3,2,FALSE),0)</f>
        <v>0</v>
      </c>
      <c r="AJ178">
        <f>IFERROR(VLOOKUP(実施計画様式!AJ178,―!$AD$2:$AE$14,2,FALSE),0)</f>
        <v>0</v>
      </c>
      <c r="AK178">
        <f>IFERROR(VLOOKUP(実施計画様式!AK178,―!$AD$2:$AE$14,2,FALSE),0)</f>
        <v>0</v>
      </c>
      <c r="AQ178">
        <f>IFERROR(VLOOKUP(実施計画様式!AQ178,―!$AG$2:$AH$4,2,FALSE),0)</f>
        <v>0</v>
      </c>
      <c r="AS178">
        <f t="shared" si="1"/>
        <v>0</v>
      </c>
      <c r="AT178">
        <v>99</v>
      </c>
      <c r="BB178" s="652" t="str">
        <f>IF(実施計画様式!F178="","",IF(PRODUCT(D178:AQ178)=0,"error",""))</f>
        <v/>
      </c>
    </row>
    <row r="179" spans="3:54">
      <c r="C179">
        <v>98</v>
      </c>
      <c r="D179" s="536">
        <f>IFERROR(VLOOKUP(実施計画様式!D179,―!A$14:B$16,2,FALSE),0)</f>
        <v>0</v>
      </c>
      <c r="E179">
        <f>IFERROR(VLOOKUP(実施計画様式!E179,―!$C$40:$D$47,2,FALSE),0)</f>
        <v>0</v>
      </c>
      <c r="F179">
        <f>IFERROR(VLOOKUP(実施計画様式!F179,―!$E$2:$F$2,2,FALSE),0)</f>
        <v>0</v>
      </c>
      <c r="G179">
        <f>IFERROR(VLOOKUP(実施計画様式!G179,―!$G$2:$H$2,2,FALSE),0)</f>
        <v>0</v>
      </c>
      <c r="H179">
        <f>IFERROR(VLOOKUP(実施計画様式!H179,―!$I$2:$J$2,2,FALSE),0)</f>
        <v>0</v>
      </c>
      <c r="J179">
        <f>IFERROR(VLOOKUP(実施計画様式!J179,―!$K$2:$L$2,2,FALSE),0)</f>
        <v>0</v>
      </c>
      <c r="K179">
        <f>IFERROR(VLOOKUP(実施計画様式!K179,―!$M$2:$N$2,2,FALSE),0)</f>
        <v>0</v>
      </c>
      <c r="L179">
        <f>IFERROR(VLOOKUP(実施計画様式!L179,―!$O$2:$P$10,2,FALSE),0)</f>
        <v>0</v>
      </c>
      <c r="AG179">
        <f>IFERROR(VLOOKUP(実施計画様式!AG179,―!$Q$2:$R$3,2,FALSE),0)</f>
        <v>0</v>
      </c>
      <c r="AH179">
        <f>IFERROR(VLOOKUP(実施計画様式!AH179,―!$S$2:$T$3,2,FALSE),0)</f>
        <v>0</v>
      </c>
      <c r="AI179">
        <f>IFERROR(VLOOKUP(実施計画様式!AI179,―!$U$2:$V$3,2,FALSE),0)</f>
        <v>0</v>
      </c>
      <c r="AJ179">
        <f>IFERROR(VLOOKUP(実施計画様式!AJ179,―!$AD$2:$AE$14,2,FALSE),0)</f>
        <v>0</v>
      </c>
      <c r="AK179">
        <f>IFERROR(VLOOKUP(実施計画様式!AK179,―!$AD$2:$AE$14,2,FALSE),0)</f>
        <v>0</v>
      </c>
      <c r="AQ179">
        <f>IFERROR(VLOOKUP(実施計画様式!AQ179,―!$AG$2:$AH$4,2,FALSE),0)</f>
        <v>0</v>
      </c>
      <c r="AS179">
        <f t="shared" si="1"/>
        <v>0</v>
      </c>
      <c r="AT179">
        <v>99</v>
      </c>
      <c r="BB179" s="652" t="str">
        <f>IF(実施計画様式!F179="","",IF(PRODUCT(D179:AQ179)=0,"error",""))</f>
        <v/>
      </c>
    </row>
    <row r="180" spans="3:54">
      <c r="C180">
        <v>99</v>
      </c>
      <c r="D180" s="536">
        <f>IFERROR(VLOOKUP(実施計画様式!D180,―!A$14:B$16,2,FALSE),0)</f>
        <v>0</v>
      </c>
      <c r="E180">
        <f>IFERROR(VLOOKUP(実施計画様式!E180,―!$C$40:$D$47,2,FALSE),0)</f>
        <v>0</v>
      </c>
      <c r="F180">
        <f>IFERROR(VLOOKUP(実施計画様式!F180,―!$E$2:$F$2,2,FALSE),0)</f>
        <v>0</v>
      </c>
      <c r="G180">
        <f>IFERROR(VLOOKUP(実施計画様式!G180,―!$G$2:$H$2,2,FALSE),0)</f>
        <v>0</v>
      </c>
      <c r="H180">
        <f>IFERROR(VLOOKUP(実施計画様式!H180,―!$I$2:$J$2,2,FALSE),0)</f>
        <v>0</v>
      </c>
      <c r="J180">
        <f>IFERROR(VLOOKUP(実施計画様式!J180,―!$K$2:$L$2,2,FALSE),0)</f>
        <v>0</v>
      </c>
      <c r="K180">
        <f>IFERROR(VLOOKUP(実施計画様式!K180,―!$M$2:$N$2,2,FALSE),0)</f>
        <v>0</v>
      </c>
      <c r="L180">
        <f>IFERROR(VLOOKUP(実施計画様式!L180,―!$O$2:$P$10,2,FALSE),0)</f>
        <v>0</v>
      </c>
      <c r="AG180">
        <f>IFERROR(VLOOKUP(実施計画様式!AG180,―!$Q$2:$R$3,2,FALSE),0)</f>
        <v>0</v>
      </c>
      <c r="AH180">
        <f>IFERROR(VLOOKUP(実施計画様式!AH180,―!$S$2:$T$3,2,FALSE),0)</f>
        <v>0</v>
      </c>
      <c r="AI180">
        <f>IFERROR(VLOOKUP(実施計画様式!AI180,―!$U$2:$V$3,2,FALSE),0)</f>
        <v>0</v>
      </c>
      <c r="AJ180">
        <f>IFERROR(VLOOKUP(実施計画様式!AJ180,―!$AD$2:$AE$14,2,FALSE),0)</f>
        <v>0</v>
      </c>
      <c r="AK180">
        <f>IFERROR(VLOOKUP(実施計画様式!AK180,―!$AD$2:$AE$14,2,FALSE),0)</f>
        <v>0</v>
      </c>
      <c r="AQ180">
        <f>IFERROR(VLOOKUP(実施計画様式!AQ180,―!$AG$2:$AH$4,2,FALSE),0)</f>
        <v>0</v>
      </c>
      <c r="AS180">
        <f t="shared" si="1"/>
        <v>0</v>
      </c>
      <c r="AT180">
        <v>99</v>
      </c>
      <c r="BB180" s="652" t="str">
        <f>IF(実施計画様式!F180="","",IF(PRODUCT(D180:AQ180)=0,"error",""))</f>
        <v/>
      </c>
    </row>
    <row r="181" spans="3:54">
      <c r="C181">
        <v>100</v>
      </c>
      <c r="D181" s="536">
        <f>IFERROR(VLOOKUP(実施計画様式!D181,―!A$14:B$16,2,FALSE),0)</f>
        <v>0</v>
      </c>
      <c r="E181">
        <f>IFERROR(VLOOKUP(実施計画様式!E181,―!$C$40:$D$47,2,FALSE),0)</f>
        <v>0</v>
      </c>
      <c r="F181">
        <f>IFERROR(VLOOKUP(実施計画様式!F181,―!$E$2:$F$2,2,FALSE),0)</f>
        <v>0</v>
      </c>
      <c r="G181">
        <f>IFERROR(VLOOKUP(実施計画様式!G181,―!$G$2:$H$2,2,FALSE),0)</f>
        <v>0</v>
      </c>
      <c r="H181">
        <f>IFERROR(VLOOKUP(実施計画様式!H181,―!$I$2:$J$2,2,FALSE),0)</f>
        <v>0</v>
      </c>
      <c r="J181">
        <f>IFERROR(VLOOKUP(実施計画様式!J181,―!$K$2:$L$2,2,FALSE),0)</f>
        <v>0</v>
      </c>
      <c r="K181">
        <f>IFERROR(VLOOKUP(実施計画様式!K181,―!$M$2:$N$2,2,FALSE),0)</f>
        <v>0</v>
      </c>
      <c r="L181">
        <f>IFERROR(VLOOKUP(実施計画様式!L181,―!$O$2:$P$10,2,FALSE),0)</f>
        <v>0</v>
      </c>
      <c r="AG181">
        <f>IFERROR(VLOOKUP(実施計画様式!AG181,―!$Q$2:$R$3,2,FALSE),0)</f>
        <v>0</v>
      </c>
      <c r="AH181">
        <f>IFERROR(VLOOKUP(実施計画様式!AH181,―!$S$2:$T$3,2,FALSE),0)</f>
        <v>0</v>
      </c>
      <c r="AI181">
        <f>IFERROR(VLOOKUP(実施計画様式!AI181,―!$U$2:$V$3,2,FALSE),0)</f>
        <v>0</v>
      </c>
      <c r="AJ181">
        <f>IFERROR(VLOOKUP(実施計画様式!AJ181,―!$AD$2:$AE$14,2,FALSE),0)</f>
        <v>0</v>
      </c>
      <c r="AK181">
        <f>IFERROR(VLOOKUP(実施計画様式!AK181,―!$AD$2:$AE$14,2,FALSE),0)</f>
        <v>0</v>
      </c>
      <c r="AQ181">
        <f>IFERROR(VLOOKUP(実施計画様式!AQ181,―!$AG$2:$AH$4,2,FALSE),0)</f>
        <v>0</v>
      </c>
      <c r="AS181">
        <f t="shared" si="1"/>
        <v>0</v>
      </c>
      <c r="AT181">
        <v>99</v>
      </c>
      <c r="BB181" s="652" t="str">
        <f>IF(実施計画様式!F181="","",IF(PRODUCT(D181:AQ181)=0,"error",""))</f>
        <v/>
      </c>
    </row>
    <row r="182" spans="3:54">
      <c r="C182">
        <v>101</v>
      </c>
      <c r="D182" s="536">
        <f>IFERROR(VLOOKUP(実施計画様式!D182,―!A$14:B$16,2,FALSE),0)</f>
        <v>0</v>
      </c>
      <c r="E182">
        <f>IFERROR(VLOOKUP(実施計画様式!E182,―!$C$40:$D$47,2,FALSE),0)</f>
        <v>0</v>
      </c>
      <c r="F182">
        <f>IFERROR(VLOOKUP(実施計画様式!F182,―!$E$2:$F$2,2,FALSE),0)</f>
        <v>0</v>
      </c>
      <c r="G182">
        <f>IFERROR(VLOOKUP(実施計画様式!G182,―!$G$2:$H$2,2,FALSE),0)</f>
        <v>0</v>
      </c>
      <c r="H182">
        <f>IFERROR(VLOOKUP(実施計画様式!H182,―!$I$2:$J$2,2,FALSE),0)</f>
        <v>0</v>
      </c>
      <c r="J182">
        <f>IFERROR(VLOOKUP(実施計画様式!J182,―!$K$2:$L$2,2,FALSE),0)</f>
        <v>0</v>
      </c>
      <c r="K182">
        <f>IFERROR(VLOOKUP(実施計画様式!K182,―!$M$2:$N$2,2,FALSE),0)</f>
        <v>0</v>
      </c>
      <c r="L182">
        <f>IFERROR(VLOOKUP(実施計画様式!L182,―!$O$2:$P$10,2,FALSE),0)</f>
        <v>0</v>
      </c>
      <c r="AG182">
        <f>IFERROR(VLOOKUP(実施計画様式!AG182,―!$Q$2:$R$3,2,FALSE),0)</f>
        <v>0</v>
      </c>
      <c r="AH182">
        <f>IFERROR(VLOOKUP(実施計画様式!AH182,―!$S$2:$T$3,2,FALSE),0)</f>
        <v>0</v>
      </c>
      <c r="AI182">
        <f>IFERROR(VLOOKUP(実施計画様式!AI182,―!$U$2:$V$3,2,FALSE),0)</f>
        <v>0</v>
      </c>
      <c r="AJ182">
        <f>IFERROR(VLOOKUP(実施計画様式!AJ182,―!$AD$2:$AE$14,2,FALSE),0)</f>
        <v>0</v>
      </c>
      <c r="AK182">
        <f>IFERROR(VLOOKUP(実施計画様式!AK182,―!$AD$2:$AE$14,2,FALSE),0)</f>
        <v>0</v>
      </c>
      <c r="AQ182">
        <f>IFERROR(VLOOKUP(実施計画様式!AQ182,―!$AG$2:$AH$4,2,FALSE),0)</f>
        <v>0</v>
      </c>
      <c r="AS182">
        <f t="shared" si="1"/>
        <v>0</v>
      </c>
      <c r="AT182">
        <v>99</v>
      </c>
      <c r="BB182" s="652" t="str">
        <f>IF(実施計画様式!F182="","",IF(PRODUCT(D182:AQ182)=0,"error",""))</f>
        <v/>
      </c>
    </row>
    <row r="183" spans="3:54">
      <c r="C183">
        <v>102</v>
      </c>
      <c r="D183" s="536">
        <f>IFERROR(VLOOKUP(実施計画様式!D183,―!A$14:B$16,2,FALSE),0)</f>
        <v>0</v>
      </c>
      <c r="E183">
        <f>IFERROR(VLOOKUP(実施計画様式!E183,―!$C$40:$D$47,2,FALSE),0)</f>
        <v>0</v>
      </c>
      <c r="F183">
        <f>IFERROR(VLOOKUP(実施計画様式!F183,―!$E$2:$F$2,2,FALSE),0)</f>
        <v>0</v>
      </c>
      <c r="G183">
        <f>IFERROR(VLOOKUP(実施計画様式!G183,―!$G$2:$H$2,2,FALSE),0)</f>
        <v>0</v>
      </c>
      <c r="H183">
        <f>IFERROR(VLOOKUP(実施計画様式!H183,―!$I$2:$J$2,2,FALSE),0)</f>
        <v>0</v>
      </c>
      <c r="J183">
        <f>IFERROR(VLOOKUP(実施計画様式!J183,―!$K$2:$L$2,2,FALSE),0)</f>
        <v>0</v>
      </c>
      <c r="K183">
        <f>IFERROR(VLOOKUP(実施計画様式!K183,―!$M$2:$N$2,2,FALSE),0)</f>
        <v>0</v>
      </c>
      <c r="L183">
        <f>IFERROR(VLOOKUP(実施計画様式!L183,―!$O$2:$P$10,2,FALSE),0)</f>
        <v>0</v>
      </c>
      <c r="AG183">
        <f>IFERROR(VLOOKUP(実施計画様式!AG183,―!$Q$2:$R$3,2,FALSE),0)</f>
        <v>0</v>
      </c>
      <c r="AH183">
        <f>IFERROR(VLOOKUP(実施計画様式!AH183,―!$S$2:$T$3,2,FALSE),0)</f>
        <v>0</v>
      </c>
      <c r="AI183">
        <f>IFERROR(VLOOKUP(実施計画様式!AI183,―!$U$2:$V$3,2,FALSE),0)</f>
        <v>0</v>
      </c>
      <c r="AJ183">
        <f>IFERROR(VLOOKUP(実施計画様式!AJ183,―!$AD$2:$AE$14,2,FALSE),0)</f>
        <v>0</v>
      </c>
      <c r="AK183">
        <f>IFERROR(VLOOKUP(実施計画様式!AK183,―!$AD$2:$AE$14,2,FALSE),0)</f>
        <v>0</v>
      </c>
      <c r="AQ183">
        <f>IFERROR(VLOOKUP(実施計画様式!AQ183,―!$AG$2:$AH$4,2,FALSE),0)</f>
        <v>0</v>
      </c>
      <c r="AS183">
        <f t="shared" si="1"/>
        <v>0</v>
      </c>
      <c r="AT183">
        <v>99</v>
      </c>
      <c r="BB183" s="652" t="str">
        <f>IF(実施計画様式!F183="","",IF(PRODUCT(D183:AQ183)=0,"error",""))</f>
        <v/>
      </c>
    </row>
    <row r="184" spans="3:54">
      <c r="C184">
        <v>103</v>
      </c>
      <c r="D184" s="536">
        <f>IFERROR(VLOOKUP(実施計画様式!D184,―!A$14:B$16,2,FALSE),0)</f>
        <v>0</v>
      </c>
      <c r="E184">
        <f>IFERROR(VLOOKUP(実施計画様式!E184,―!$C$40:$D$47,2,FALSE),0)</f>
        <v>0</v>
      </c>
      <c r="F184">
        <f>IFERROR(VLOOKUP(実施計画様式!F184,―!$E$2:$F$2,2,FALSE),0)</f>
        <v>0</v>
      </c>
      <c r="G184">
        <f>IFERROR(VLOOKUP(実施計画様式!G184,―!$G$2:$H$2,2,FALSE),0)</f>
        <v>0</v>
      </c>
      <c r="H184">
        <f>IFERROR(VLOOKUP(実施計画様式!H184,―!$I$2:$J$2,2,FALSE),0)</f>
        <v>0</v>
      </c>
      <c r="J184">
        <f>IFERROR(VLOOKUP(実施計画様式!J184,―!$K$2:$L$2,2,FALSE),0)</f>
        <v>0</v>
      </c>
      <c r="K184">
        <f>IFERROR(VLOOKUP(実施計画様式!K184,―!$M$2:$N$2,2,FALSE),0)</f>
        <v>0</v>
      </c>
      <c r="L184">
        <f>IFERROR(VLOOKUP(実施計画様式!L184,―!$O$2:$P$10,2,FALSE),0)</f>
        <v>0</v>
      </c>
      <c r="AG184">
        <f>IFERROR(VLOOKUP(実施計画様式!AG184,―!$Q$2:$R$3,2,FALSE),0)</f>
        <v>0</v>
      </c>
      <c r="AH184">
        <f>IFERROR(VLOOKUP(実施計画様式!AH184,―!$S$2:$T$3,2,FALSE),0)</f>
        <v>0</v>
      </c>
      <c r="AI184">
        <f>IFERROR(VLOOKUP(実施計画様式!AI184,―!$U$2:$V$3,2,FALSE),0)</f>
        <v>0</v>
      </c>
      <c r="AJ184">
        <f>IFERROR(VLOOKUP(実施計画様式!AJ184,―!$AD$2:$AE$14,2,FALSE),0)</f>
        <v>0</v>
      </c>
      <c r="AK184">
        <f>IFERROR(VLOOKUP(実施計画様式!AK184,―!$AD$2:$AE$14,2,FALSE),0)</f>
        <v>0</v>
      </c>
      <c r="AQ184">
        <f>IFERROR(VLOOKUP(実施計画様式!AQ184,―!$AG$2:$AH$4,2,FALSE),0)</f>
        <v>0</v>
      </c>
      <c r="AS184">
        <f t="shared" si="1"/>
        <v>0</v>
      </c>
      <c r="AT184">
        <v>99</v>
      </c>
      <c r="BB184" s="652" t="str">
        <f>IF(実施計画様式!F184="","",IF(PRODUCT(D184:AQ184)=0,"error",""))</f>
        <v/>
      </c>
    </row>
    <row r="185" spans="3:54">
      <c r="C185">
        <v>104</v>
      </c>
      <c r="D185" s="536">
        <f>IFERROR(VLOOKUP(実施計画様式!D185,―!A$14:B$16,2,FALSE),0)</f>
        <v>0</v>
      </c>
      <c r="E185">
        <f>IFERROR(VLOOKUP(実施計画様式!E185,―!$C$40:$D$47,2,FALSE),0)</f>
        <v>0</v>
      </c>
      <c r="F185">
        <f>IFERROR(VLOOKUP(実施計画様式!F185,―!$E$2:$F$2,2,FALSE),0)</f>
        <v>0</v>
      </c>
      <c r="G185">
        <f>IFERROR(VLOOKUP(実施計画様式!G185,―!$G$2:$H$2,2,FALSE),0)</f>
        <v>0</v>
      </c>
      <c r="H185">
        <f>IFERROR(VLOOKUP(実施計画様式!H185,―!$I$2:$J$2,2,FALSE),0)</f>
        <v>0</v>
      </c>
      <c r="J185">
        <f>IFERROR(VLOOKUP(実施計画様式!J185,―!$K$2:$L$2,2,FALSE),0)</f>
        <v>0</v>
      </c>
      <c r="K185">
        <f>IFERROR(VLOOKUP(実施計画様式!K185,―!$M$2:$N$2,2,FALSE),0)</f>
        <v>0</v>
      </c>
      <c r="L185">
        <f>IFERROR(VLOOKUP(実施計画様式!L185,―!$O$2:$P$10,2,FALSE),0)</f>
        <v>0</v>
      </c>
      <c r="AG185">
        <f>IFERROR(VLOOKUP(実施計画様式!AG185,―!$Q$2:$R$3,2,FALSE),0)</f>
        <v>0</v>
      </c>
      <c r="AH185">
        <f>IFERROR(VLOOKUP(実施計画様式!AH185,―!$S$2:$T$3,2,FALSE),0)</f>
        <v>0</v>
      </c>
      <c r="AI185">
        <f>IFERROR(VLOOKUP(実施計画様式!AI185,―!$U$2:$V$3,2,FALSE),0)</f>
        <v>0</v>
      </c>
      <c r="AJ185">
        <f>IFERROR(VLOOKUP(実施計画様式!AJ185,―!$AD$2:$AE$14,2,FALSE),0)</f>
        <v>0</v>
      </c>
      <c r="AK185">
        <f>IFERROR(VLOOKUP(実施計画様式!AK185,―!$AD$2:$AE$14,2,FALSE),0)</f>
        <v>0</v>
      </c>
      <c r="AQ185">
        <f>IFERROR(VLOOKUP(実施計画様式!AQ185,―!$AG$2:$AH$4,2,FALSE),0)</f>
        <v>0</v>
      </c>
      <c r="AS185">
        <f t="shared" si="1"/>
        <v>0</v>
      </c>
      <c r="AT185">
        <v>99</v>
      </c>
      <c r="BB185" s="652" t="str">
        <f>IF(実施計画様式!F185="","",IF(PRODUCT(D185:AQ185)=0,"error",""))</f>
        <v/>
      </c>
    </row>
    <row r="186" spans="3:54">
      <c r="C186">
        <v>105</v>
      </c>
      <c r="D186" s="536">
        <f>IFERROR(VLOOKUP(実施計画様式!D186,―!A$14:B$16,2,FALSE),0)</f>
        <v>0</v>
      </c>
      <c r="E186">
        <f>IFERROR(VLOOKUP(実施計画様式!E186,―!$C$40:$D$47,2,FALSE),0)</f>
        <v>0</v>
      </c>
      <c r="F186">
        <f>IFERROR(VLOOKUP(実施計画様式!F186,―!$E$2:$F$2,2,FALSE),0)</f>
        <v>0</v>
      </c>
      <c r="G186">
        <f>IFERROR(VLOOKUP(実施計画様式!G186,―!$G$2:$H$2,2,FALSE),0)</f>
        <v>0</v>
      </c>
      <c r="H186">
        <f>IFERROR(VLOOKUP(実施計画様式!H186,―!$I$2:$J$2,2,FALSE),0)</f>
        <v>0</v>
      </c>
      <c r="J186">
        <f>IFERROR(VLOOKUP(実施計画様式!J186,―!$K$2:$L$2,2,FALSE),0)</f>
        <v>0</v>
      </c>
      <c r="K186">
        <f>IFERROR(VLOOKUP(実施計画様式!K186,―!$M$2:$N$2,2,FALSE),0)</f>
        <v>0</v>
      </c>
      <c r="L186">
        <f>IFERROR(VLOOKUP(実施計画様式!L186,―!$O$2:$P$10,2,FALSE),0)</f>
        <v>0</v>
      </c>
      <c r="AG186">
        <f>IFERROR(VLOOKUP(実施計画様式!AG186,―!$Q$2:$R$3,2,FALSE),0)</f>
        <v>0</v>
      </c>
      <c r="AH186">
        <f>IFERROR(VLOOKUP(実施計画様式!AH186,―!$S$2:$T$3,2,FALSE),0)</f>
        <v>0</v>
      </c>
      <c r="AI186">
        <f>IFERROR(VLOOKUP(実施計画様式!AI186,―!$U$2:$V$3,2,FALSE),0)</f>
        <v>0</v>
      </c>
      <c r="AJ186">
        <f>IFERROR(VLOOKUP(実施計画様式!AJ186,―!$AD$2:$AE$14,2,FALSE),0)</f>
        <v>0</v>
      </c>
      <c r="AK186">
        <f>IFERROR(VLOOKUP(実施計画様式!AK186,―!$AD$2:$AE$14,2,FALSE),0)</f>
        <v>0</v>
      </c>
      <c r="AQ186">
        <f>IFERROR(VLOOKUP(実施計画様式!AQ186,―!$AG$2:$AH$4,2,FALSE),0)</f>
        <v>0</v>
      </c>
      <c r="AS186">
        <f t="shared" si="1"/>
        <v>0</v>
      </c>
      <c r="AT186">
        <v>99</v>
      </c>
      <c r="BB186" s="652" t="str">
        <f>IF(実施計画様式!F186="","",IF(PRODUCT(D186:AQ186)=0,"error",""))</f>
        <v/>
      </c>
    </row>
    <row r="187" spans="3:54">
      <c r="C187">
        <v>106</v>
      </c>
      <c r="D187" s="536">
        <f>IFERROR(VLOOKUP(実施計画様式!D187,―!A$14:B$16,2,FALSE),0)</f>
        <v>0</v>
      </c>
      <c r="E187">
        <f>IFERROR(VLOOKUP(実施計画様式!E187,―!$C$40:$D$47,2,FALSE),0)</f>
        <v>0</v>
      </c>
      <c r="F187">
        <f>IFERROR(VLOOKUP(実施計画様式!F187,―!$E$2:$F$2,2,FALSE),0)</f>
        <v>0</v>
      </c>
      <c r="G187">
        <f>IFERROR(VLOOKUP(実施計画様式!G187,―!$G$2:$H$2,2,FALSE),0)</f>
        <v>0</v>
      </c>
      <c r="H187">
        <f>IFERROR(VLOOKUP(実施計画様式!H187,―!$I$2:$J$2,2,FALSE),0)</f>
        <v>0</v>
      </c>
      <c r="J187">
        <f>IFERROR(VLOOKUP(実施計画様式!J187,―!$K$2:$L$2,2,FALSE),0)</f>
        <v>0</v>
      </c>
      <c r="K187">
        <f>IFERROR(VLOOKUP(実施計画様式!K187,―!$M$2:$N$2,2,FALSE),0)</f>
        <v>0</v>
      </c>
      <c r="L187">
        <f>IFERROR(VLOOKUP(実施計画様式!L187,―!$O$2:$P$10,2,FALSE),0)</f>
        <v>0</v>
      </c>
      <c r="AG187">
        <f>IFERROR(VLOOKUP(実施計画様式!AG187,―!$Q$2:$R$3,2,FALSE),0)</f>
        <v>0</v>
      </c>
      <c r="AH187">
        <f>IFERROR(VLOOKUP(実施計画様式!AH187,―!$S$2:$T$3,2,FALSE),0)</f>
        <v>0</v>
      </c>
      <c r="AI187">
        <f>IFERROR(VLOOKUP(実施計画様式!AI187,―!$U$2:$V$3,2,FALSE),0)</f>
        <v>0</v>
      </c>
      <c r="AJ187">
        <f>IFERROR(VLOOKUP(実施計画様式!AJ187,―!$AD$2:$AE$14,2,FALSE),0)</f>
        <v>0</v>
      </c>
      <c r="AK187">
        <f>IFERROR(VLOOKUP(実施計画様式!AK187,―!$AD$2:$AE$14,2,FALSE),0)</f>
        <v>0</v>
      </c>
      <c r="AQ187">
        <f>IFERROR(VLOOKUP(実施計画様式!AQ187,―!$AG$2:$AH$4,2,FALSE),0)</f>
        <v>0</v>
      </c>
      <c r="AS187">
        <f t="shared" si="1"/>
        <v>0</v>
      </c>
      <c r="AT187">
        <v>99</v>
      </c>
      <c r="BB187" s="652" t="str">
        <f>IF(実施計画様式!F187="","",IF(PRODUCT(D187:AQ187)=0,"error",""))</f>
        <v/>
      </c>
    </row>
    <row r="188" spans="3:54">
      <c r="C188">
        <v>107</v>
      </c>
      <c r="D188" s="536">
        <f>IFERROR(VLOOKUP(実施計画様式!D188,―!A$14:B$16,2,FALSE),0)</f>
        <v>0</v>
      </c>
      <c r="E188">
        <f>IFERROR(VLOOKUP(実施計画様式!E188,―!$C$40:$D$47,2,FALSE),0)</f>
        <v>0</v>
      </c>
      <c r="F188">
        <f>IFERROR(VLOOKUP(実施計画様式!F188,―!$E$2:$F$2,2,FALSE),0)</f>
        <v>0</v>
      </c>
      <c r="G188">
        <f>IFERROR(VLOOKUP(実施計画様式!G188,―!$G$2:$H$2,2,FALSE),0)</f>
        <v>0</v>
      </c>
      <c r="H188">
        <f>IFERROR(VLOOKUP(実施計画様式!H188,―!$I$2:$J$2,2,FALSE),0)</f>
        <v>0</v>
      </c>
      <c r="J188">
        <f>IFERROR(VLOOKUP(実施計画様式!J188,―!$K$2:$L$2,2,FALSE),0)</f>
        <v>0</v>
      </c>
      <c r="K188">
        <f>IFERROR(VLOOKUP(実施計画様式!K188,―!$M$2:$N$2,2,FALSE),0)</f>
        <v>0</v>
      </c>
      <c r="L188">
        <f>IFERROR(VLOOKUP(実施計画様式!L188,―!$O$2:$P$10,2,FALSE),0)</f>
        <v>0</v>
      </c>
      <c r="AG188">
        <f>IFERROR(VLOOKUP(実施計画様式!AG188,―!$Q$2:$R$3,2,FALSE),0)</f>
        <v>0</v>
      </c>
      <c r="AH188">
        <f>IFERROR(VLOOKUP(実施計画様式!AH188,―!$S$2:$T$3,2,FALSE),0)</f>
        <v>0</v>
      </c>
      <c r="AI188">
        <f>IFERROR(VLOOKUP(実施計画様式!AI188,―!$U$2:$V$3,2,FALSE),0)</f>
        <v>0</v>
      </c>
      <c r="AJ188">
        <f>IFERROR(VLOOKUP(実施計画様式!AJ188,―!$AD$2:$AE$14,2,FALSE),0)</f>
        <v>0</v>
      </c>
      <c r="AK188">
        <f>IFERROR(VLOOKUP(実施計画様式!AK188,―!$AD$2:$AE$14,2,FALSE),0)</f>
        <v>0</v>
      </c>
      <c r="AQ188">
        <f>IFERROR(VLOOKUP(実施計画様式!AQ188,―!$AG$2:$AH$4,2,FALSE),0)</f>
        <v>0</v>
      </c>
      <c r="AS188">
        <f t="shared" si="1"/>
        <v>0</v>
      </c>
      <c r="AT188">
        <v>99</v>
      </c>
      <c r="BB188" s="652" t="str">
        <f>IF(実施計画様式!F188="","",IF(PRODUCT(D188:AQ188)=0,"error",""))</f>
        <v/>
      </c>
    </row>
    <row r="189" spans="3:54">
      <c r="C189">
        <v>108</v>
      </c>
      <c r="D189" s="536">
        <f>IFERROR(VLOOKUP(実施計画様式!D189,―!A$14:B$16,2,FALSE),0)</f>
        <v>0</v>
      </c>
      <c r="E189">
        <f>IFERROR(VLOOKUP(実施計画様式!E189,―!$C$40:$D$47,2,FALSE),0)</f>
        <v>0</v>
      </c>
      <c r="F189">
        <f>IFERROR(VLOOKUP(実施計画様式!F189,―!$E$2:$F$2,2,FALSE),0)</f>
        <v>0</v>
      </c>
      <c r="G189">
        <f>IFERROR(VLOOKUP(実施計画様式!G189,―!$G$2:$H$2,2,FALSE),0)</f>
        <v>0</v>
      </c>
      <c r="H189">
        <f>IFERROR(VLOOKUP(実施計画様式!H189,―!$I$2:$J$2,2,FALSE),0)</f>
        <v>0</v>
      </c>
      <c r="J189">
        <f>IFERROR(VLOOKUP(実施計画様式!J189,―!$K$2:$L$2,2,FALSE),0)</f>
        <v>0</v>
      </c>
      <c r="K189">
        <f>IFERROR(VLOOKUP(実施計画様式!K189,―!$M$2:$N$2,2,FALSE),0)</f>
        <v>0</v>
      </c>
      <c r="L189">
        <f>IFERROR(VLOOKUP(実施計画様式!L189,―!$O$2:$P$10,2,FALSE),0)</f>
        <v>0</v>
      </c>
      <c r="AG189">
        <f>IFERROR(VLOOKUP(実施計画様式!AG189,―!$Q$2:$R$3,2,FALSE),0)</f>
        <v>0</v>
      </c>
      <c r="AH189">
        <f>IFERROR(VLOOKUP(実施計画様式!AH189,―!$S$2:$T$3,2,FALSE),0)</f>
        <v>0</v>
      </c>
      <c r="AI189">
        <f>IFERROR(VLOOKUP(実施計画様式!AI189,―!$U$2:$V$3,2,FALSE),0)</f>
        <v>0</v>
      </c>
      <c r="AJ189">
        <f>IFERROR(VLOOKUP(実施計画様式!AJ189,―!$AD$2:$AE$14,2,FALSE),0)</f>
        <v>0</v>
      </c>
      <c r="AK189">
        <f>IFERROR(VLOOKUP(実施計画様式!AK189,―!$AD$2:$AE$14,2,FALSE),0)</f>
        <v>0</v>
      </c>
      <c r="AQ189">
        <f>IFERROR(VLOOKUP(実施計画様式!AQ189,―!$AG$2:$AH$4,2,FALSE),0)</f>
        <v>0</v>
      </c>
      <c r="AS189">
        <f t="shared" si="1"/>
        <v>0</v>
      </c>
      <c r="AT189">
        <v>99</v>
      </c>
      <c r="BB189" s="652" t="str">
        <f>IF(実施計画様式!F189="","",IF(PRODUCT(D189:AQ189)=0,"error",""))</f>
        <v/>
      </c>
    </row>
    <row r="190" spans="3:54">
      <c r="C190">
        <v>109</v>
      </c>
      <c r="D190" s="536">
        <f>IFERROR(VLOOKUP(実施計画様式!D190,―!A$14:B$16,2,FALSE),0)</f>
        <v>0</v>
      </c>
      <c r="E190">
        <f>IFERROR(VLOOKUP(実施計画様式!E190,―!$C$40:$D$47,2,FALSE),0)</f>
        <v>0</v>
      </c>
      <c r="F190">
        <f>IFERROR(VLOOKUP(実施計画様式!F190,―!$E$2:$F$2,2,FALSE),0)</f>
        <v>0</v>
      </c>
      <c r="G190">
        <f>IFERROR(VLOOKUP(実施計画様式!G190,―!$G$2:$H$2,2,FALSE),0)</f>
        <v>0</v>
      </c>
      <c r="H190">
        <f>IFERROR(VLOOKUP(実施計画様式!H190,―!$I$2:$J$2,2,FALSE),0)</f>
        <v>0</v>
      </c>
      <c r="J190">
        <f>IFERROR(VLOOKUP(実施計画様式!J190,―!$K$2:$L$2,2,FALSE),0)</f>
        <v>0</v>
      </c>
      <c r="K190">
        <f>IFERROR(VLOOKUP(実施計画様式!K190,―!$M$2:$N$2,2,FALSE),0)</f>
        <v>0</v>
      </c>
      <c r="L190">
        <f>IFERROR(VLOOKUP(実施計画様式!L190,―!$O$2:$P$10,2,FALSE),0)</f>
        <v>0</v>
      </c>
      <c r="AG190">
        <f>IFERROR(VLOOKUP(実施計画様式!AG190,―!$Q$2:$R$3,2,FALSE),0)</f>
        <v>0</v>
      </c>
      <c r="AH190">
        <f>IFERROR(VLOOKUP(実施計画様式!AH190,―!$S$2:$T$3,2,FALSE),0)</f>
        <v>0</v>
      </c>
      <c r="AI190">
        <f>IFERROR(VLOOKUP(実施計画様式!AI190,―!$U$2:$V$3,2,FALSE),0)</f>
        <v>0</v>
      </c>
      <c r="AJ190">
        <f>IFERROR(VLOOKUP(実施計画様式!AJ190,―!$AD$2:$AE$14,2,FALSE),0)</f>
        <v>0</v>
      </c>
      <c r="AK190">
        <f>IFERROR(VLOOKUP(実施計画様式!AK190,―!$AD$2:$AE$14,2,FALSE),0)</f>
        <v>0</v>
      </c>
      <c r="AQ190">
        <f>IFERROR(VLOOKUP(実施計画様式!AQ190,―!$AG$2:$AH$4,2,FALSE),0)</f>
        <v>0</v>
      </c>
      <c r="AS190">
        <f t="shared" si="1"/>
        <v>0</v>
      </c>
      <c r="AT190">
        <v>99</v>
      </c>
      <c r="BB190" s="652" t="str">
        <f>IF(実施計画様式!F190="","",IF(PRODUCT(D190:AQ190)=0,"error",""))</f>
        <v/>
      </c>
    </row>
    <row r="191" spans="3:54">
      <c r="C191">
        <v>110</v>
      </c>
      <c r="D191" s="536">
        <f>IFERROR(VLOOKUP(実施計画様式!D191,―!A$14:B$16,2,FALSE),0)</f>
        <v>0</v>
      </c>
      <c r="E191">
        <f>IFERROR(VLOOKUP(実施計画様式!E191,―!$C$40:$D$47,2,FALSE),0)</f>
        <v>0</v>
      </c>
      <c r="F191">
        <f>IFERROR(VLOOKUP(実施計画様式!F191,―!$E$2:$F$2,2,FALSE),0)</f>
        <v>0</v>
      </c>
      <c r="G191">
        <f>IFERROR(VLOOKUP(実施計画様式!G191,―!$G$2:$H$2,2,FALSE),0)</f>
        <v>0</v>
      </c>
      <c r="H191">
        <f>IFERROR(VLOOKUP(実施計画様式!H191,―!$I$2:$J$2,2,FALSE),0)</f>
        <v>0</v>
      </c>
      <c r="J191">
        <f>IFERROR(VLOOKUP(実施計画様式!J191,―!$K$2:$L$2,2,FALSE),0)</f>
        <v>0</v>
      </c>
      <c r="K191">
        <f>IFERROR(VLOOKUP(実施計画様式!K191,―!$M$2:$N$2,2,FALSE),0)</f>
        <v>0</v>
      </c>
      <c r="L191">
        <f>IFERROR(VLOOKUP(実施計画様式!L191,―!$O$2:$P$10,2,FALSE),0)</f>
        <v>0</v>
      </c>
      <c r="AG191">
        <f>IFERROR(VLOOKUP(実施計画様式!AG191,―!$Q$2:$R$3,2,FALSE),0)</f>
        <v>0</v>
      </c>
      <c r="AH191">
        <f>IFERROR(VLOOKUP(実施計画様式!AH191,―!$S$2:$T$3,2,FALSE),0)</f>
        <v>0</v>
      </c>
      <c r="AI191">
        <f>IFERROR(VLOOKUP(実施計画様式!AI191,―!$U$2:$V$3,2,FALSE),0)</f>
        <v>0</v>
      </c>
      <c r="AJ191">
        <f>IFERROR(VLOOKUP(実施計画様式!AJ191,―!$AD$2:$AE$14,2,FALSE),0)</f>
        <v>0</v>
      </c>
      <c r="AK191">
        <f>IFERROR(VLOOKUP(実施計画様式!AK191,―!$AD$2:$AE$14,2,FALSE),0)</f>
        <v>0</v>
      </c>
      <c r="AQ191">
        <f>IFERROR(VLOOKUP(実施計画様式!AQ191,―!$AG$2:$AH$4,2,FALSE),0)</f>
        <v>0</v>
      </c>
      <c r="AS191">
        <f t="shared" si="1"/>
        <v>0</v>
      </c>
      <c r="AT191">
        <v>99</v>
      </c>
      <c r="BB191" s="652" t="str">
        <f>IF(実施計画様式!F191="","",IF(PRODUCT(D191:AQ191)=0,"error",""))</f>
        <v/>
      </c>
    </row>
    <row r="192" spans="3:54">
      <c r="C192">
        <v>111</v>
      </c>
      <c r="D192" s="536">
        <f>IFERROR(VLOOKUP(実施計画様式!D192,―!A$14:B$16,2,FALSE),0)</f>
        <v>0</v>
      </c>
      <c r="E192">
        <f>IFERROR(VLOOKUP(実施計画様式!E192,―!$C$40:$D$47,2,FALSE),0)</f>
        <v>0</v>
      </c>
      <c r="F192">
        <f>IFERROR(VLOOKUP(実施計画様式!F192,―!$E$2:$F$2,2,FALSE),0)</f>
        <v>0</v>
      </c>
      <c r="G192">
        <f>IFERROR(VLOOKUP(実施計画様式!G192,―!$G$2:$H$2,2,FALSE),0)</f>
        <v>0</v>
      </c>
      <c r="H192">
        <f>IFERROR(VLOOKUP(実施計画様式!H192,―!$I$2:$J$2,2,FALSE),0)</f>
        <v>0</v>
      </c>
      <c r="J192">
        <f>IFERROR(VLOOKUP(実施計画様式!J192,―!$K$2:$L$2,2,FALSE),0)</f>
        <v>0</v>
      </c>
      <c r="K192">
        <f>IFERROR(VLOOKUP(実施計画様式!K192,―!$M$2:$N$2,2,FALSE),0)</f>
        <v>0</v>
      </c>
      <c r="L192">
        <f>IFERROR(VLOOKUP(実施計画様式!L192,―!$O$2:$P$10,2,FALSE),0)</f>
        <v>0</v>
      </c>
      <c r="AG192">
        <f>IFERROR(VLOOKUP(実施計画様式!AG192,―!$Q$2:$R$3,2,FALSE),0)</f>
        <v>0</v>
      </c>
      <c r="AH192">
        <f>IFERROR(VLOOKUP(実施計画様式!AH192,―!$S$2:$T$3,2,FALSE),0)</f>
        <v>0</v>
      </c>
      <c r="AI192">
        <f>IFERROR(VLOOKUP(実施計画様式!AI192,―!$U$2:$V$3,2,FALSE),0)</f>
        <v>0</v>
      </c>
      <c r="AJ192">
        <f>IFERROR(VLOOKUP(実施計画様式!AJ192,―!$AD$2:$AE$14,2,FALSE),0)</f>
        <v>0</v>
      </c>
      <c r="AK192">
        <f>IFERROR(VLOOKUP(実施計画様式!AK192,―!$AD$2:$AE$14,2,FALSE),0)</f>
        <v>0</v>
      </c>
      <c r="AQ192">
        <f>IFERROR(VLOOKUP(実施計画様式!AQ192,―!$AG$2:$AH$4,2,FALSE),0)</f>
        <v>0</v>
      </c>
      <c r="AS192">
        <f t="shared" si="1"/>
        <v>0</v>
      </c>
      <c r="AT192">
        <v>99</v>
      </c>
      <c r="BB192" s="652" t="str">
        <f>IF(実施計画様式!F192="","",IF(PRODUCT(D192:AQ192)=0,"error",""))</f>
        <v/>
      </c>
    </row>
    <row r="193" spans="3:54">
      <c r="C193">
        <v>112</v>
      </c>
      <c r="D193" s="536">
        <f>IFERROR(VLOOKUP(実施計画様式!D193,―!A$14:B$16,2,FALSE),0)</f>
        <v>0</v>
      </c>
      <c r="E193">
        <f>IFERROR(VLOOKUP(実施計画様式!E193,―!$C$40:$D$47,2,FALSE),0)</f>
        <v>0</v>
      </c>
      <c r="F193">
        <f>IFERROR(VLOOKUP(実施計画様式!F193,―!$E$2:$F$2,2,FALSE),0)</f>
        <v>0</v>
      </c>
      <c r="G193">
        <f>IFERROR(VLOOKUP(実施計画様式!G193,―!$G$2:$H$2,2,FALSE),0)</f>
        <v>0</v>
      </c>
      <c r="H193">
        <f>IFERROR(VLOOKUP(実施計画様式!H193,―!$I$2:$J$2,2,FALSE),0)</f>
        <v>0</v>
      </c>
      <c r="J193">
        <f>IFERROR(VLOOKUP(実施計画様式!J193,―!$K$2:$L$2,2,FALSE),0)</f>
        <v>0</v>
      </c>
      <c r="K193">
        <f>IFERROR(VLOOKUP(実施計画様式!K193,―!$M$2:$N$2,2,FALSE),0)</f>
        <v>0</v>
      </c>
      <c r="L193">
        <f>IFERROR(VLOOKUP(実施計画様式!L193,―!$O$2:$P$10,2,FALSE),0)</f>
        <v>0</v>
      </c>
      <c r="AG193">
        <f>IFERROR(VLOOKUP(実施計画様式!AG193,―!$Q$2:$R$3,2,FALSE),0)</f>
        <v>0</v>
      </c>
      <c r="AH193">
        <f>IFERROR(VLOOKUP(実施計画様式!AH193,―!$S$2:$T$3,2,FALSE),0)</f>
        <v>0</v>
      </c>
      <c r="AI193">
        <f>IFERROR(VLOOKUP(実施計画様式!AI193,―!$U$2:$V$3,2,FALSE),0)</f>
        <v>0</v>
      </c>
      <c r="AJ193">
        <f>IFERROR(VLOOKUP(実施計画様式!AJ193,―!$AD$2:$AE$14,2,FALSE),0)</f>
        <v>0</v>
      </c>
      <c r="AK193">
        <f>IFERROR(VLOOKUP(実施計画様式!AK193,―!$AD$2:$AE$14,2,FALSE),0)</f>
        <v>0</v>
      </c>
      <c r="AQ193">
        <f>IFERROR(VLOOKUP(実施計画様式!AQ193,―!$AG$2:$AH$4,2,FALSE),0)</f>
        <v>0</v>
      </c>
      <c r="AS193">
        <f t="shared" si="1"/>
        <v>0</v>
      </c>
      <c r="AT193">
        <v>99</v>
      </c>
      <c r="BB193" s="652" t="str">
        <f>IF(実施計画様式!F193="","",IF(PRODUCT(D193:AQ193)=0,"error",""))</f>
        <v/>
      </c>
    </row>
    <row r="194" spans="3:54">
      <c r="C194">
        <v>113</v>
      </c>
      <c r="D194" s="536">
        <f>IFERROR(VLOOKUP(実施計画様式!D194,―!A$14:B$16,2,FALSE),0)</f>
        <v>0</v>
      </c>
      <c r="E194">
        <f>IFERROR(VLOOKUP(実施計画様式!E194,―!$C$40:$D$47,2,FALSE),0)</f>
        <v>0</v>
      </c>
      <c r="F194">
        <f>IFERROR(VLOOKUP(実施計画様式!F194,―!$E$2:$F$2,2,FALSE),0)</f>
        <v>0</v>
      </c>
      <c r="G194">
        <f>IFERROR(VLOOKUP(実施計画様式!G194,―!$G$2:$H$2,2,FALSE),0)</f>
        <v>0</v>
      </c>
      <c r="H194">
        <f>IFERROR(VLOOKUP(実施計画様式!H194,―!$I$2:$J$2,2,FALSE),0)</f>
        <v>0</v>
      </c>
      <c r="J194">
        <f>IFERROR(VLOOKUP(実施計画様式!J194,―!$K$2:$L$2,2,FALSE),0)</f>
        <v>0</v>
      </c>
      <c r="K194">
        <f>IFERROR(VLOOKUP(実施計画様式!K194,―!$M$2:$N$2,2,FALSE),0)</f>
        <v>0</v>
      </c>
      <c r="L194">
        <f>IFERROR(VLOOKUP(実施計画様式!L194,―!$O$2:$P$10,2,FALSE),0)</f>
        <v>0</v>
      </c>
      <c r="AG194">
        <f>IFERROR(VLOOKUP(実施計画様式!AG194,―!$Q$2:$R$3,2,FALSE),0)</f>
        <v>0</v>
      </c>
      <c r="AH194">
        <f>IFERROR(VLOOKUP(実施計画様式!AH194,―!$S$2:$T$3,2,FALSE),0)</f>
        <v>0</v>
      </c>
      <c r="AI194">
        <f>IFERROR(VLOOKUP(実施計画様式!AI194,―!$U$2:$V$3,2,FALSE),0)</f>
        <v>0</v>
      </c>
      <c r="AJ194">
        <f>IFERROR(VLOOKUP(実施計画様式!AJ194,―!$AD$2:$AE$14,2,FALSE),0)</f>
        <v>0</v>
      </c>
      <c r="AK194">
        <f>IFERROR(VLOOKUP(実施計画様式!AK194,―!$AD$2:$AE$14,2,FALSE),0)</f>
        <v>0</v>
      </c>
      <c r="AQ194">
        <f>IFERROR(VLOOKUP(実施計画様式!AQ194,―!$AG$2:$AH$4,2,FALSE),0)</f>
        <v>0</v>
      </c>
      <c r="AS194">
        <f t="shared" si="1"/>
        <v>0</v>
      </c>
      <c r="AT194">
        <v>99</v>
      </c>
      <c r="BB194" s="652" t="str">
        <f>IF(実施計画様式!F194="","",IF(PRODUCT(D194:AQ194)=0,"error",""))</f>
        <v/>
      </c>
    </row>
    <row r="195" spans="3:54">
      <c r="C195">
        <v>114</v>
      </c>
      <c r="D195" s="536">
        <f>IFERROR(VLOOKUP(実施計画様式!D195,―!A$14:B$16,2,FALSE),0)</f>
        <v>0</v>
      </c>
      <c r="E195">
        <f>IFERROR(VLOOKUP(実施計画様式!E195,―!$C$40:$D$47,2,FALSE),0)</f>
        <v>0</v>
      </c>
      <c r="F195">
        <f>IFERROR(VLOOKUP(実施計画様式!F195,―!$E$2:$F$2,2,FALSE),0)</f>
        <v>0</v>
      </c>
      <c r="G195">
        <f>IFERROR(VLOOKUP(実施計画様式!G195,―!$G$2:$H$2,2,FALSE),0)</f>
        <v>0</v>
      </c>
      <c r="H195">
        <f>IFERROR(VLOOKUP(実施計画様式!H195,―!$I$2:$J$2,2,FALSE),0)</f>
        <v>0</v>
      </c>
      <c r="J195">
        <f>IFERROR(VLOOKUP(実施計画様式!J195,―!$K$2:$L$2,2,FALSE),0)</f>
        <v>0</v>
      </c>
      <c r="K195">
        <f>IFERROR(VLOOKUP(実施計画様式!K195,―!$M$2:$N$2,2,FALSE),0)</f>
        <v>0</v>
      </c>
      <c r="L195">
        <f>IFERROR(VLOOKUP(実施計画様式!L195,―!$O$2:$P$10,2,FALSE),0)</f>
        <v>0</v>
      </c>
      <c r="AG195">
        <f>IFERROR(VLOOKUP(実施計画様式!AG195,―!$Q$2:$R$3,2,FALSE),0)</f>
        <v>0</v>
      </c>
      <c r="AH195">
        <f>IFERROR(VLOOKUP(実施計画様式!AH195,―!$S$2:$T$3,2,FALSE),0)</f>
        <v>0</v>
      </c>
      <c r="AI195">
        <f>IFERROR(VLOOKUP(実施計画様式!AI195,―!$U$2:$V$3,2,FALSE),0)</f>
        <v>0</v>
      </c>
      <c r="AJ195">
        <f>IFERROR(VLOOKUP(実施計画様式!AJ195,―!$AD$2:$AE$14,2,FALSE),0)</f>
        <v>0</v>
      </c>
      <c r="AK195">
        <f>IFERROR(VLOOKUP(実施計画様式!AK195,―!$AD$2:$AE$14,2,FALSE),0)</f>
        <v>0</v>
      </c>
      <c r="AQ195">
        <f>IFERROR(VLOOKUP(実施計画様式!AQ195,―!$AG$2:$AH$4,2,FALSE),0)</f>
        <v>0</v>
      </c>
      <c r="AS195">
        <f t="shared" si="1"/>
        <v>0</v>
      </c>
      <c r="AT195">
        <v>99</v>
      </c>
      <c r="BB195" s="652" t="str">
        <f>IF(実施計画様式!F195="","",IF(PRODUCT(D195:AQ195)=0,"error",""))</f>
        <v/>
      </c>
    </row>
    <row r="196" spans="3:54">
      <c r="C196">
        <v>115</v>
      </c>
      <c r="D196" s="536">
        <f>IFERROR(VLOOKUP(実施計画様式!D196,―!A$14:B$16,2,FALSE),0)</f>
        <v>0</v>
      </c>
      <c r="E196">
        <f>IFERROR(VLOOKUP(実施計画様式!E196,―!$C$40:$D$47,2,FALSE),0)</f>
        <v>0</v>
      </c>
      <c r="F196">
        <f>IFERROR(VLOOKUP(実施計画様式!F196,―!$E$2:$F$2,2,FALSE),0)</f>
        <v>0</v>
      </c>
      <c r="G196">
        <f>IFERROR(VLOOKUP(実施計画様式!G196,―!$G$2:$H$2,2,FALSE),0)</f>
        <v>0</v>
      </c>
      <c r="H196">
        <f>IFERROR(VLOOKUP(実施計画様式!H196,―!$I$2:$J$2,2,FALSE),0)</f>
        <v>0</v>
      </c>
      <c r="J196">
        <f>IFERROR(VLOOKUP(実施計画様式!J196,―!$K$2:$L$2,2,FALSE),0)</f>
        <v>0</v>
      </c>
      <c r="K196">
        <f>IFERROR(VLOOKUP(実施計画様式!K196,―!$M$2:$N$2,2,FALSE),0)</f>
        <v>0</v>
      </c>
      <c r="L196">
        <f>IFERROR(VLOOKUP(実施計画様式!L196,―!$O$2:$P$10,2,FALSE),0)</f>
        <v>0</v>
      </c>
      <c r="AG196">
        <f>IFERROR(VLOOKUP(実施計画様式!AG196,―!$Q$2:$R$3,2,FALSE),0)</f>
        <v>0</v>
      </c>
      <c r="AH196">
        <f>IFERROR(VLOOKUP(実施計画様式!AH196,―!$S$2:$T$3,2,FALSE),0)</f>
        <v>0</v>
      </c>
      <c r="AI196">
        <f>IFERROR(VLOOKUP(実施計画様式!AI196,―!$U$2:$V$3,2,FALSE),0)</f>
        <v>0</v>
      </c>
      <c r="AJ196">
        <f>IFERROR(VLOOKUP(実施計画様式!AJ196,―!$AD$2:$AE$14,2,FALSE),0)</f>
        <v>0</v>
      </c>
      <c r="AK196">
        <f>IFERROR(VLOOKUP(実施計画様式!AK196,―!$AD$2:$AE$14,2,FALSE),0)</f>
        <v>0</v>
      </c>
      <c r="AQ196">
        <f>IFERROR(VLOOKUP(実施計画様式!AQ196,―!$AG$2:$AH$4,2,FALSE),0)</f>
        <v>0</v>
      </c>
      <c r="AS196">
        <f t="shared" si="1"/>
        <v>0</v>
      </c>
      <c r="AT196">
        <v>99</v>
      </c>
      <c r="BB196" s="652" t="str">
        <f>IF(実施計画様式!F196="","",IF(PRODUCT(D196:AQ196)=0,"error",""))</f>
        <v/>
      </c>
    </row>
    <row r="197" spans="3:54">
      <c r="C197">
        <v>116</v>
      </c>
      <c r="D197" s="536">
        <f>IFERROR(VLOOKUP(実施計画様式!D197,―!A$14:B$16,2,FALSE),0)</f>
        <v>0</v>
      </c>
      <c r="E197">
        <f>IFERROR(VLOOKUP(実施計画様式!E197,―!$C$40:$D$47,2,FALSE),0)</f>
        <v>0</v>
      </c>
      <c r="F197">
        <f>IFERROR(VLOOKUP(実施計画様式!F197,―!$E$2:$F$2,2,FALSE),0)</f>
        <v>0</v>
      </c>
      <c r="G197">
        <f>IFERROR(VLOOKUP(実施計画様式!G197,―!$G$2:$H$2,2,FALSE),0)</f>
        <v>0</v>
      </c>
      <c r="H197">
        <f>IFERROR(VLOOKUP(実施計画様式!H197,―!$I$2:$J$2,2,FALSE),0)</f>
        <v>0</v>
      </c>
      <c r="J197">
        <f>IFERROR(VLOOKUP(実施計画様式!J197,―!$K$2:$L$2,2,FALSE),0)</f>
        <v>0</v>
      </c>
      <c r="K197">
        <f>IFERROR(VLOOKUP(実施計画様式!K197,―!$M$2:$N$2,2,FALSE),0)</f>
        <v>0</v>
      </c>
      <c r="L197">
        <f>IFERROR(VLOOKUP(実施計画様式!L197,―!$O$2:$P$10,2,FALSE),0)</f>
        <v>0</v>
      </c>
      <c r="AG197">
        <f>IFERROR(VLOOKUP(実施計画様式!AG197,―!$Q$2:$R$3,2,FALSE),0)</f>
        <v>0</v>
      </c>
      <c r="AH197">
        <f>IFERROR(VLOOKUP(実施計画様式!AH197,―!$S$2:$T$3,2,FALSE),0)</f>
        <v>0</v>
      </c>
      <c r="AI197">
        <f>IFERROR(VLOOKUP(実施計画様式!AI197,―!$U$2:$V$3,2,FALSE),0)</f>
        <v>0</v>
      </c>
      <c r="AJ197">
        <f>IFERROR(VLOOKUP(実施計画様式!AJ197,―!$AD$2:$AE$14,2,FALSE),0)</f>
        <v>0</v>
      </c>
      <c r="AK197">
        <f>IFERROR(VLOOKUP(実施計画様式!AK197,―!$AD$2:$AE$14,2,FALSE),0)</f>
        <v>0</v>
      </c>
      <c r="AQ197">
        <f>IFERROR(VLOOKUP(実施計画様式!AQ197,―!$AG$2:$AH$4,2,FALSE),0)</f>
        <v>0</v>
      </c>
      <c r="AS197">
        <f t="shared" si="1"/>
        <v>0</v>
      </c>
      <c r="AT197">
        <v>99</v>
      </c>
      <c r="BB197" s="652" t="str">
        <f>IF(実施計画様式!F197="","",IF(PRODUCT(D197:AQ197)=0,"error",""))</f>
        <v/>
      </c>
    </row>
    <row r="198" spans="3:54">
      <c r="C198">
        <v>117</v>
      </c>
      <c r="D198" s="536">
        <f>IFERROR(VLOOKUP(実施計画様式!D198,―!A$14:B$16,2,FALSE),0)</f>
        <v>0</v>
      </c>
      <c r="E198">
        <f>IFERROR(VLOOKUP(実施計画様式!E198,―!$C$40:$D$47,2,FALSE),0)</f>
        <v>0</v>
      </c>
      <c r="F198">
        <f>IFERROR(VLOOKUP(実施計画様式!F198,―!$E$2:$F$2,2,FALSE),0)</f>
        <v>0</v>
      </c>
      <c r="G198">
        <f>IFERROR(VLOOKUP(実施計画様式!G198,―!$G$2:$H$2,2,FALSE),0)</f>
        <v>0</v>
      </c>
      <c r="H198">
        <f>IFERROR(VLOOKUP(実施計画様式!H198,―!$I$2:$J$2,2,FALSE),0)</f>
        <v>0</v>
      </c>
      <c r="J198">
        <f>IFERROR(VLOOKUP(実施計画様式!J198,―!$K$2:$L$2,2,FALSE),0)</f>
        <v>0</v>
      </c>
      <c r="K198">
        <f>IFERROR(VLOOKUP(実施計画様式!K198,―!$M$2:$N$2,2,FALSE),0)</f>
        <v>0</v>
      </c>
      <c r="L198">
        <f>IFERROR(VLOOKUP(実施計画様式!L198,―!$O$2:$P$10,2,FALSE),0)</f>
        <v>0</v>
      </c>
      <c r="AG198">
        <f>IFERROR(VLOOKUP(実施計画様式!AG198,―!$Q$2:$R$3,2,FALSE),0)</f>
        <v>0</v>
      </c>
      <c r="AH198">
        <f>IFERROR(VLOOKUP(実施計画様式!AH198,―!$S$2:$T$3,2,FALSE),0)</f>
        <v>0</v>
      </c>
      <c r="AI198">
        <f>IFERROR(VLOOKUP(実施計画様式!AI198,―!$U$2:$V$3,2,FALSE),0)</f>
        <v>0</v>
      </c>
      <c r="AJ198">
        <f>IFERROR(VLOOKUP(実施計画様式!AJ198,―!$AD$2:$AE$14,2,FALSE),0)</f>
        <v>0</v>
      </c>
      <c r="AK198">
        <f>IFERROR(VLOOKUP(実施計画様式!AK198,―!$AD$2:$AE$14,2,FALSE),0)</f>
        <v>0</v>
      </c>
      <c r="AQ198">
        <f>IFERROR(VLOOKUP(実施計画様式!AQ198,―!$AG$2:$AH$4,2,FALSE),0)</f>
        <v>0</v>
      </c>
      <c r="AS198">
        <f t="shared" si="1"/>
        <v>0</v>
      </c>
      <c r="AT198">
        <v>99</v>
      </c>
      <c r="BB198" s="652" t="str">
        <f>IF(実施計画様式!F198="","",IF(PRODUCT(D198:AQ198)=0,"error",""))</f>
        <v/>
      </c>
    </row>
    <row r="199" spans="3:54">
      <c r="C199">
        <v>118</v>
      </c>
      <c r="D199" s="536">
        <f>IFERROR(VLOOKUP(実施計画様式!D199,―!A$14:B$16,2,FALSE),0)</f>
        <v>0</v>
      </c>
      <c r="E199">
        <f>IFERROR(VLOOKUP(実施計画様式!E199,―!$C$40:$D$47,2,FALSE),0)</f>
        <v>0</v>
      </c>
      <c r="F199">
        <f>IFERROR(VLOOKUP(実施計画様式!F199,―!$E$2:$F$2,2,FALSE),0)</f>
        <v>0</v>
      </c>
      <c r="G199">
        <f>IFERROR(VLOOKUP(実施計画様式!G199,―!$G$2:$H$2,2,FALSE),0)</f>
        <v>0</v>
      </c>
      <c r="H199">
        <f>IFERROR(VLOOKUP(実施計画様式!H199,―!$I$2:$J$2,2,FALSE),0)</f>
        <v>0</v>
      </c>
      <c r="J199">
        <f>IFERROR(VLOOKUP(実施計画様式!J199,―!$K$2:$L$2,2,FALSE),0)</f>
        <v>0</v>
      </c>
      <c r="K199">
        <f>IFERROR(VLOOKUP(実施計画様式!K199,―!$M$2:$N$2,2,FALSE),0)</f>
        <v>0</v>
      </c>
      <c r="L199">
        <f>IFERROR(VLOOKUP(実施計画様式!L199,―!$O$2:$P$10,2,FALSE),0)</f>
        <v>0</v>
      </c>
      <c r="AG199">
        <f>IFERROR(VLOOKUP(実施計画様式!AG199,―!$Q$2:$R$3,2,FALSE),0)</f>
        <v>0</v>
      </c>
      <c r="AH199">
        <f>IFERROR(VLOOKUP(実施計画様式!AH199,―!$S$2:$T$3,2,FALSE),0)</f>
        <v>0</v>
      </c>
      <c r="AI199">
        <f>IFERROR(VLOOKUP(実施計画様式!AI199,―!$U$2:$V$3,2,FALSE),0)</f>
        <v>0</v>
      </c>
      <c r="AJ199">
        <f>IFERROR(VLOOKUP(実施計画様式!AJ199,―!$AD$2:$AE$14,2,FALSE),0)</f>
        <v>0</v>
      </c>
      <c r="AK199">
        <f>IFERROR(VLOOKUP(実施計画様式!AK199,―!$AD$2:$AE$14,2,FALSE),0)</f>
        <v>0</v>
      </c>
      <c r="AQ199">
        <f>IFERROR(VLOOKUP(実施計画様式!AQ199,―!$AG$2:$AH$4,2,FALSE),0)</f>
        <v>0</v>
      </c>
      <c r="AS199">
        <f t="shared" si="1"/>
        <v>0</v>
      </c>
      <c r="AT199">
        <v>99</v>
      </c>
      <c r="BB199" s="652" t="str">
        <f>IF(実施計画様式!F199="","",IF(PRODUCT(D199:AQ199)=0,"error",""))</f>
        <v/>
      </c>
    </row>
    <row r="200" spans="3:54">
      <c r="C200">
        <v>119</v>
      </c>
      <c r="D200" s="536">
        <f>IFERROR(VLOOKUP(実施計画様式!D200,―!A$14:B$16,2,FALSE),0)</f>
        <v>0</v>
      </c>
      <c r="E200">
        <f>IFERROR(VLOOKUP(実施計画様式!E200,―!$C$40:$D$47,2,FALSE),0)</f>
        <v>0</v>
      </c>
      <c r="F200">
        <f>IFERROR(VLOOKUP(実施計画様式!F200,―!$E$2:$F$2,2,FALSE),0)</f>
        <v>0</v>
      </c>
      <c r="G200">
        <f>IFERROR(VLOOKUP(実施計画様式!G200,―!$G$2:$H$2,2,FALSE),0)</f>
        <v>0</v>
      </c>
      <c r="H200">
        <f>IFERROR(VLOOKUP(実施計画様式!H200,―!$I$2:$J$2,2,FALSE),0)</f>
        <v>0</v>
      </c>
      <c r="J200">
        <f>IFERROR(VLOOKUP(実施計画様式!J200,―!$K$2:$L$2,2,FALSE),0)</f>
        <v>0</v>
      </c>
      <c r="K200">
        <f>IFERROR(VLOOKUP(実施計画様式!K200,―!$M$2:$N$2,2,FALSE),0)</f>
        <v>0</v>
      </c>
      <c r="L200">
        <f>IFERROR(VLOOKUP(実施計画様式!L200,―!$O$2:$P$10,2,FALSE),0)</f>
        <v>0</v>
      </c>
      <c r="AG200">
        <f>IFERROR(VLOOKUP(実施計画様式!AG200,―!$Q$2:$R$3,2,FALSE),0)</f>
        <v>0</v>
      </c>
      <c r="AH200">
        <f>IFERROR(VLOOKUP(実施計画様式!AH200,―!$S$2:$T$3,2,FALSE),0)</f>
        <v>0</v>
      </c>
      <c r="AI200">
        <f>IFERROR(VLOOKUP(実施計画様式!AI200,―!$U$2:$V$3,2,FALSE),0)</f>
        <v>0</v>
      </c>
      <c r="AJ200">
        <f>IFERROR(VLOOKUP(実施計画様式!AJ200,―!$AD$2:$AE$14,2,FALSE),0)</f>
        <v>0</v>
      </c>
      <c r="AK200">
        <f>IFERROR(VLOOKUP(実施計画様式!AK200,―!$AD$2:$AE$14,2,FALSE),0)</f>
        <v>0</v>
      </c>
      <c r="AQ200">
        <f>IFERROR(VLOOKUP(実施計画様式!AQ200,―!$AG$2:$AH$4,2,FALSE),0)</f>
        <v>0</v>
      </c>
      <c r="AS200">
        <f t="shared" si="1"/>
        <v>0</v>
      </c>
      <c r="AT200">
        <v>99</v>
      </c>
      <c r="BB200" s="652" t="str">
        <f>IF(実施計画様式!F200="","",IF(PRODUCT(D200:AQ200)=0,"error",""))</f>
        <v/>
      </c>
    </row>
    <row r="201" spans="3:54">
      <c r="C201">
        <v>120</v>
      </c>
      <c r="D201" s="536">
        <f>IFERROR(VLOOKUP(実施計画様式!D201,―!A$14:B$16,2,FALSE),0)</f>
        <v>0</v>
      </c>
      <c r="E201">
        <f>IFERROR(VLOOKUP(実施計画様式!E201,―!$C$40:$D$47,2,FALSE),0)</f>
        <v>0</v>
      </c>
      <c r="F201">
        <f>IFERROR(VLOOKUP(実施計画様式!F201,―!$E$2:$F$2,2,FALSE),0)</f>
        <v>0</v>
      </c>
      <c r="G201">
        <f>IFERROR(VLOOKUP(実施計画様式!G201,―!$G$2:$H$2,2,FALSE),0)</f>
        <v>0</v>
      </c>
      <c r="H201">
        <f>IFERROR(VLOOKUP(実施計画様式!H201,―!$I$2:$J$2,2,FALSE),0)</f>
        <v>0</v>
      </c>
      <c r="J201">
        <f>IFERROR(VLOOKUP(実施計画様式!J201,―!$K$2:$L$2,2,FALSE),0)</f>
        <v>0</v>
      </c>
      <c r="K201">
        <f>IFERROR(VLOOKUP(実施計画様式!K201,―!$M$2:$N$2,2,FALSE),0)</f>
        <v>0</v>
      </c>
      <c r="L201">
        <f>IFERROR(VLOOKUP(実施計画様式!L201,―!$O$2:$P$10,2,FALSE),0)</f>
        <v>0</v>
      </c>
      <c r="AG201">
        <f>IFERROR(VLOOKUP(実施計画様式!AG201,―!$Q$2:$R$3,2,FALSE),0)</f>
        <v>0</v>
      </c>
      <c r="AH201">
        <f>IFERROR(VLOOKUP(実施計画様式!AH201,―!$S$2:$T$3,2,FALSE),0)</f>
        <v>0</v>
      </c>
      <c r="AI201">
        <f>IFERROR(VLOOKUP(実施計画様式!AI201,―!$U$2:$V$3,2,FALSE),0)</f>
        <v>0</v>
      </c>
      <c r="AJ201">
        <f>IFERROR(VLOOKUP(実施計画様式!AJ201,―!$AD$2:$AE$14,2,FALSE),0)</f>
        <v>0</v>
      </c>
      <c r="AK201">
        <f>IFERROR(VLOOKUP(実施計画様式!AK201,―!$AD$2:$AE$14,2,FALSE),0)</f>
        <v>0</v>
      </c>
      <c r="AQ201">
        <f>IFERROR(VLOOKUP(実施計画様式!AQ201,―!$AG$2:$AH$4,2,FALSE),0)</f>
        <v>0</v>
      </c>
      <c r="AS201">
        <f t="shared" si="1"/>
        <v>0</v>
      </c>
      <c r="AT201">
        <v>99</v>
      </c>
      <c r="BB201" s="652" t="str">
        <f>IF(実施計画様式!F201="","",IF(PRODUCT(D201:AQ201)=0,"error",""))</f>
        <v/>
      </c>
    </row>
    <row r="202" spans="3:54">
      <c r="C202">
        <v>121</v>
      </c>
      <c r="D202" s="536">
        <f>IFERROR(VLOOKUP(実施計画様式!D202,―!A$14:B$16,2,FALSE),0)</f>
        <v>0</v>
      </c>
      <c r="E202">
        <f>IFERROR(VLOOKUP(実施計画様式!E202,―!$C$40:$D$47,2,FALSE),0)</f>
        <v>0</v>
      </c>
      <c r="F202">
        <f>IFERROR(VLOOKUP(実施計画様式!F202,―!$E$2:$F$2,2,FALSE),0)</f>
        <v>0</v>
      </c>
      <c r="G202">
        <f>IFERROR(VLOOKUP(実施計画様式!G202,―!$G$2:$H$2,2,FALSE),0)</f>
        <v>0</v>
      </c>
      <c r="H202">
        <f>IFERROR(VLOOKUP(実施計画様式!H202,―!$I$2:$J$2,2,FALSE),0)</f>
        <v>0</v>
      </c>
      <c r="J202">
        <f>IFERROR(VLOOKUP(実施計画様式!J202,―!$K$2:$L$2,2,FALSE),0)</f>
        <v>0</v>
      </c>
      <c r="K202">
        <f>IFERROR(VLOOKUP(実施計画様式!K202,―!$M$2:$N$2,2,FALSE),0)</f>
        <v>0</v>
      </c>
      <c r="L202">
        <f>IFERROR(VLOOKUP(実施計画様式!L202,―!$O$2:$P$10,2,FALSE),0)</f>
        <v>0</v>
      </c>
      <c r="AG202">
        <f>IFERROR(VLOOKUP(実施計画様式!AG202,―!$Q$2:$R$3,2,FALSE),0)</f>
        <v>0</v>
      </c>
      <c r="AH202">
        <f>IFERROR(VLOOKUP(実施計画様式!AH202,―!$S$2:$T$3,2,FALSE),0)</f>
        <v>0</v>
      </c>
      <c r="AI202">
        <f>IFERROR(VLOOKUP(実施計画様式!AI202,―!$U$2:$V$3,2,FALSE),0)</f>
        <v>0</v>
      </c>
      <c r="AJ202">
        <f>IFERROR(VLOOKUP(実施計画様式!AJ202,―!$AD$2:$AE$14,2,FALSE),0)</f>
        <v>0</v>
      </c>
      <c r="AK202">
        <f>IFERROR(VLOOKUP(実施計画様式!AK202,―!$AD$2:$AE$14,2,FALSE),0)</f>
        <v>0</v>
      </c>
      <c r="AQ202">
        <f>IFERROR(VLOOKUP(実施計画様式!AQ202,―!$AG$2:$AH$4,2,FALSE),0)</f>
        <v>0</v>
      </c>
      <c r="AS202">
        <f t="shared" si="1"/>
        <v>0</v>
      </c>
      <c r="AT202">
        <v>99</v>
      </c>
      <c r="BB202" s="652" t="str">
        <f>IF(実施計画様式!F202="","",IF(PRODUCT(D202:AQ202)=0,"error",""))</f>
        <v/>
      </c>
    </row>
    <row r="203" spans="3:54">
      <c r="C203">
        <v>122</v>
      </c>
      <c r="D203" s="536">
        <f>IFERROR(VLOOKUP(実施計画様式!D203,―!A$14:B$16,2,FALSE),0)</f>
        <v>0</v>
      </c>
      <c r="E203">
        <f>IFERROR(VLOOKUP(実施計画様式!E203,―!$C$40:$D$47,2,FALSE),0)</f>
        <v>0</v>
      </c>
      <c r="F203">
        <f>IFERROR(VLOOKUP(実施計画様式!F203,―!$E$2:$F$2,2,FALSE),0)</f>
        <v>0</v>
      </c>
      <c r="G203">
        <f>IFERROR(VLOOKUP(実施計画様式!G203,―!$G$2:$H$2,2,FALSE),0)</f>
        <v>0</v>
      </c>
      <c r="H203">
        <f>IFERROR(VLOOKUP(実施計画様式!H203,―!$I$2:$J$2,2,FALSE),0)</f>
        <v>0</v>
      </c>
      <c r="J203">
        <f>IFERROR(VLOOKUP(実施計画様式!J203,―!$K$2:$L$2,2,FALSE),0)</f>
        <v>0</v>
      </c>
      <c r="K203">
        <f>IFERROR(VLOOKUP(実施計画様式!K203,―!$M$2:$N$2,2,FALSE),0)</f>
        <v>0</v>
      </c>
      <c r="L203">
        <f>IFERROR(VLOOKUP(実施計画様式!L203,―!$O$2:$P$10,2,FALSE),0)</f>
        <v>0</v>
      </c>
      <c r="AG203">
        <f>IFERROR(VLOOKUP(実施計画様式!AG203,―!$Q$2:$R$3,2,FALSE),0)</f>
        <v>0</v>
      </c>
      <c r="AH203">
        <f>IFERROR(VLOOKUP(実施計画様式!AH203,―!$S$2:$T$3,2,FALSE),0)</f>
        <v>0</v>
      </c>
      <c r="AI203">
        <f>IFERROR(VLOOKUP(実施計画様式!AI203,―!$U$2:$V$3,2,FALSE),0)</f>
        <v>0</v>
      </c>
      <c r="AJ203">
        <f>IFERROR(VLOOKUP(実施計画様式!AJ203,―!$AD$2:$AE$14,2,FALSE),0)</f>
        <v>0</v>
      </c>
      <c r="AK203">
        <f>IFERROR(VLOOKUP(実施計画様式!AK203,―!$AD$2:$AE$14,2,FALSE),0)</f>
        <v>0</v>
      </c>
      <c r="AQ203">
        <f>IFERROR(VLOOKUP(実施計画様式!AQ203,―!$AG$2:$AH$4,2,FALSE),0)</f>
        <v>0</v>
      </c>
      <c r="AS203">
        <f t="shared" si="1"/>
        <v>0</v>
      </c>
      <c r="AT203">
        <v>99</v>
      </c>
      <c r="BB203" s="652" t="str">
        <f>IF(実施計画様式!F203="","",IF(PRODUCT(D203:AQ203)=0,"error",""))</f>
        <v/>
      </c>
    </row>
    <row r="204" spans="3:54">
      <c r="C204">
        <v>123</v>
      </c>
      <c r="D204" s="536">
        <f>IFERROR(VLOOKUP(実施計画様式!D204,―!A$14:B$16,2,FALSE),0)</f>
        <v>0</v>
      </c>
      <c r="E204">
        <f>IFERROR(VLOOKUP(実施計画様式!E204,―!$C$40:$D$47,2,FALSE),0)</f>
        <v>0</v>
      </c>
      <c r="F204">
        <f>IFERROR(VLOOKUP(実施計画様式!F204,―!$E$2:$F$2,2,FALSE),0)</f>
        <v>0</v>
      </c>
      <c r="G204">
        <f>IFERROR(VLOOKUP(実施計画様式!G204,―!$G$2:$H$2,2,FALSE),0)</f>
        <v>0</v>
      </c>
      <c r="H204">
        <f>IFERROR(VLOOKUP(実施計画様式!H204,―!$I$2:$J$2,2,FALSE),0)</f>
        <v>0</v>
      </c>
      <c r="J204">
        <f>IFERROR(VLOOKUP(実施計画様式!J204,―!$K$2:$L$2,2,FALSE),0)</f>
        <v>0</v>
      </c>
      <c r="K204">
        <f>IFERROR(VLOOKUP(実施計画様式!K204,―!$M$2:$N$2,2,FALSE),0)</f>
        <v>0</v>
      </c>
      <c r="L204">
        <f>IFERROR(VLOOKUP(実施計画様式!L204,―!$O$2:$P$10,2,FALSE),0)</f>
        <v>0</v>
      </c>
      <c r="AG204">
        <f>IFERROR(VLOOKUP(実施計画様式!AG204,―!$Q$2:$R$3,2,FALSE),0)</f>
        <v>0</v>
      </c>
      <c r="AH204">
        <f>IFERROR(VLOOKUP(実施計画様式!AH204,―!$S$2:$T$3,2,FALSE),0)</f>
        <v>0</v>
      </c>
      <c r="AI204">
        <f>IFERROR(VLOOKUP(実施計画様式!AI204,―!$U$2:$V$3,2,FALSE),0)</f>
        <v>0</v>
      </c>
      <c r="AJ204">
        <f>IFERROR(VLOOKUP(実施計画様式!AJ204,―!$AD$2:$AE$14,2,FALSE),0)</f>
        <v>0</v>
      </c>
      <c r="AK204">
        <f>IFERROR(VLOOKUP(実施計画様式!AK204,―!$AD$2:$AE$14,2,FALSE),0)</f>
        <v>0</v>
      </c>
      <c r="AQ204">
        <f>IFERROR(VLOOKUP(実施計画様式!AQ204,―!$AG$2:$AH$4,2,FALSE),0)</f>
        <v>0</v>
      </c>
      <c r="AS204">
        <f t="shared" si="1"/>
        <v>0</v>
      </c>
      <c r="AT204">
        <v>99</v>
      </c>
      <c r="BB204" s="652" t="str">
        <f>IF(実施計画様式!F204="","",IF(PRODUCT(D204:AQ204)=0,"error",""))</f>
        <v/>
      </c>
    </row>
    <row r="205" spans="3:54">
      <c r="C205">
        <v>124</v>
      </c>
      <c r="D205" s="536">
        <f>IFERROR(VLOOKUP(実施計画様式!D205,―!A$14:B$16,2,FALSE),0)</f>
        <v>0</v>
      </c>
      <c r="E205">
        <f>IFERROR(VLOOKUP(実施計画様式!E205,―!$C$40:$D$47,2,FALSE),0)</f>
        <v>0</v>
      </c>
      <c r="F205">
        <f>IFERROR(VLOOKUP(実施計画様式!F205,―!$E$2:$F$2,2,FALSE),0)</f>
        <v>0</v>
      </c>
      <c r="G205">
        <f>IFERROR(VLOOKUP(実施計画様式!G205,―!$G$2:$H$2,2,FALSE),0)</f>
        <v>0</v>
      </c>
      <c r="H205">
        <f>IFERROR(VLOOKUP(実施計画様式!H205,―!$I$2:$J$2,2,FALSE),0)</f>
        <v>0</v>
      </c>
      <c r="J205">
        <f>IFERROR(VLOOKUP(実施計画様式!J205,―!$K$2:$L$2,2,FALSE),0)</f>
        <v>0</v>
      </c>
      <c r="K205">
        <f>IFERROR(VLOOKUP(実施計画様式!K205,―!$M$2:$N$2,2,FALSE),0)</f>
        <v>0</v>
      </c>
      <c r="L205">
        <f>IFERROR(VLOOKUP(実施計画様式!L205,―!$O$2:$P$10,2,FALSE),0)</f>
        <v>0</v>
      </c>
      <c r="AG205">
        <f>IFERROR(VLOOKUP(実施計画様式!AG205,―!$Q$2:$R$3,2,FALSE),0)</f>
        <v>0</v>
      </c>
      <c r="AH205">
        <f>IFERROR(VLOOKUP(実施計画様式!AH205,―!$S$2:$T$3,2,FALSE),0)</f>
        <v>0</v>
      </c>
      <c r="AI205">
        <f>IFERROR(VLOOKUP(実施計画様式!AI205,―!$U$2:$V$3,2,FALSE),0)</f>
        <v>0</v>
      </c>
      <c r="AJ205">
        <f>IFERROR(VLOOKUP(実施計画様式!AJ205,―!$AD$2:$AE$14,2,FALSE),0)</f>
        <v>0</v>
      </c>
      <c r="AK205">
        <f>IFERROR(VLOOKUP(実施計画様式!AK205,―!$AD$2:$AE$14,2,FALSE),0)</f>
        <v>0</v>
      </c>
      <c r="AQ205">
        <f>IFERROR(VLOOKUP(実施計画様式!AQ205,―!$AG$2:$AH$4,2,FALSE),0)</f>
        <v>0</v>
      </c>
      <c r="AS205">
        <f t="shared" si="1"/>
        <v>0</v>
      </c>
      <c r="AT205">
        <v>99</v>
      </c>
      <c r="BB205" s="652" t="str">
        <f>IF(実施計画様式!F205="","",IF(PRODUCT(D205:AQ205)=0,"error",""))</f>
        <v/>
      </c>
    </row>
    <row r="206" spans="3:54">
      <c r="C206">
        <v>125</v>
      </c>
      <c r="D206" s="536">
        <f>IFERROR(VLOOKUP(実施計画様式!D206,―!A$14:B$16,2,FALSE),0)</f>
        <v>0</v>
      </c>
      <c r="E206">
        <f>IFERROR(VLOOKUP(実施計画様式!E206,―!$C$40:$D$47,2,FALSE),0)</f>
        <v>0</v>
      </c>
      <c r="F206">
        <f>IFERROR(VLOOKUP(実施計画様式!F206,―!$E$2:$F$2,2,FALSE),0)</f>
        <v>0</v>
      </c>
      <c r="G206">
        <f>IFERROR(VLOOKUP(実施計画様式!G206,―!$G$2:$H$2,2,FALSE),0)</f>
        <v>0</v>
      </c>
      <c r="H206">
        <f>IFERROR(VLOOKUP(実施計画様式!H206,―!$I$2:$J$2,2,FALSE),0)</f>
        <v>0</v>
      </c>
      <c r="J206">
        <f>IFERROR(VLOOKUP(実施計画様式!J206,―!$K$2:$L$2,2,FALSE),0)</f>
        <v>0</v>
      </c>
      <c r="K206">
        <f>IFERROR(VLOOKUP(実施計画様式!K206,―!$M$2:$N$2,2,FALSE),0)</f>
        <v>0</v>
      </c>
      <c r="L206">
        <f>IFERROR(VLOOKUP(実施計画様式!L206,―!$O$2:$P$10,2,FALSE),0)</f>
        <v>0</v>
      </c>
      <c r="AG206">
        <f>IFERROR(VLOOKUP(実施計画様式!AG206,―!$Q$2:$R$3,2,FALSE),0)</f>
        <v>0</v>
      </c>
      <c r="AH206">
        <f>IFERROR(VLOOKUP(実施計画様式!AH206,―!$S$2:$T$3,2,FALSE),0)</f>
        <v>0</v>
      </c>
      <c r="AI206">
        <f>IFERROR(VLOOKUP(実施計画様式!AI206,―!$U$2:$V$3,2,FALSE),0)</f>
        <v>0</v>
      </c>
      <c r="AJ206">
        <f>IFERROR(VLOOKUP(実施計画様式!AJ206,―!$AD$2:$AE$14,2,FALSE),0)</f>
        <v>0</v>
      </c>
      <c r="AK206">
        <f>IFERROR(VLOOKUP(実施計画様式!AK206,―!$AD$2:$AE$14,2,FALSE),0)</f>
        <v>0</v>
      </c>
      <c r="AQ206">
        <f>IFERROR(VLOOKUP(実施計画様式!AQ206,―!$AG$2:$AH$4,2,FALSE),0)</f>
        <v>0</v>
      </c>
      <c r="AS206">
        <f t="shared" si="1"/>
        <v>0</v>
      </c>
      <c r="AT206">
        <v>99</v>
      </c>
      <c r="BB206" s="652" t="str">
        <f>IF(実施計画様式!F206="","",IF(PRODUCT(D206:AQ206)=0,"error",""))</f>
        <v/>
      </c>
    </row>
    <row r="207" spans="3:54">
      <c r="C207">
        <v>126</v>
      </c>
      <c r="D207" s="536">
        <f>IFERROR(VLOOKUP(実施計画様式!D207,―!A$14:B$16,2,FALSE),0)</f>
        <v>0</v>
      </c>
      <c r="E207">
        <f>IFERROR(VLOOKUP(実施計画様式!E207,―!$C$40:$D$47,2,FALSE),0)</f>
        <v>0</v>
      </c>
      <c r="F207">
        <f>IFERROR(VLOOKUP(実施計画様式!F207,―!$E$2:$F$2,2,FALSE),0)</f>
        <v>0</v>
      </c>
      <c r="G207">
        <f>IFERROR(VLOOKUP(実施計画様式!G207,―!$G$2:$H$2,2,FALSE),0)</f>
        <v>0</v>
      </c>
      <c r="H207">
        <f>IFERROR(VLOOKUP(実施計画様式!H207,―!$I$2:$J$2,2,FALSE),0)</f>
        <v>0</v>
      </c>
      <c r="J207">
        <f>IFERROR(VLOOKUP(実施計画様式!J207,―!$K$2:$L$2,2,FALSE),0)</f>
        <v>0</v>
      </c>
      <c r="K207">
        <f>IFERROR(VLOOKUP(実施計画様式!K207,―!$M$2:$N$2,2,FALSE),0)</f>
        <v>0</v>
      </c>
      <c r="L207">
        <f>IFERROR(VLOOKUP(実施計画様式!L207,―!$O$2:$P$10,2,FALSE),0)</f>
        <v>0</v>
      </c>
      <c r="AG207">
        <f>IFERROR(VLOOKUP(実施計画様式!AG207,―!$Q$2:$R$3,2,FALSE),0)</f>
        <v>0</v>
      </c>
      <c r="AH207">
        <f>IFERROR(VLOOKUP(実施計画様式!AH207,―!$S$2:$T$3,2,FALSE),0)</f>
        <v>0</v>
      </c>
      <c r="AI207">
        <f>IFERROR(VLOOKUP(実施計画様式!AI207,―!$U$2:$V$3,2,FALSE),0)</f>
        <v>0</v>
      </c>
      <c r="AJ207">
        <f>IFERROR(VLOOKUP(実施計画様式!AJ207,―!$AD$2:$AE$14,2,FALSE),0)</f>
        <v>0</v>
      </c>
      <c r="AK207">
        <f>IFERROR(VLOOKUP(実施計画様式!AK207,―!$AD$2:$AE$14,2,FALSE),0)</f>
        <v>0</v>
      </c>
      <c r="AQ207">
        <f>IFERROR(VLOOKUP(実施計画様式!AQ207,―!$AG$2:$AH$4,2,FALSE),0)</f>
        <v>0</v>
      </c>
      <c r="AS207">
        <f t="shared" si="1"/>
        <v>0</v>
      </c>
      <c r="AT207">
        <v>99</v>
      </c>
      <c r="BB207" s="652" t="str">
        <f>IF(実施計画様式!F207="","",IF(PRODUCT(D207:AQ207)=0,"error",""))</f>
        <v/>
      </c>
    </row>
    <row r="208" spans="3:54">
      <c r="C208">
        <v>127</v>
      </c>
      <c r="D208" s="536">
        <f>IFERROR(VLOOKUP(実施計画様式!D208,―!A$14:B$16,2,FALSE),0)</f>
        <v>0</v>
      </c>
      <c r="E208">
        <f>IFERROR(VLOOKUP(実施計画様式!E208,―!$C$40:$D$47,2,FALSE),0)</f>
        <v>0</v>
      </c>
      <c r="F208">
        <f>IFERROR(VLOOKUP(実施計画様式!F208,―!$E$2:$F$2,2,FALSE),0)</f>
        <v>0</v>
      </c>
      <c r="G208">
        <f>IFERROR(VLOOKUP(実施計画様式!G208,―!$G$2:$H$2,2,FALSE),0)</f>
        <v>0</v>
      </c>
      <c r="H208">
        <f>IFERROR(VLOOKUP(実施計画様式!H208,―!$I$2:$J$2,2,FALSE),0)</f>
        <v>0</v>
      </c>
      <c r="J208">
        <f>IFERROR(VLOOKUP(実施計画様式!J208,―!$K$2:$L$2,2,FALSE),0)</f>
        <v>0</v>
      </c>
      <c r="K208">
        <f>IFERROR(VLOOKUP(実施計画様式!K208,―!$M$2:$N$2,2,FALSE),0)</f>
        <v>0</v>
      </c>
      <c r="L208">
        <f>IFERROR(VLOOKUP(実施計画様式!L208,―!$O$2:$P$10,2,FALSE),0)</f>
        <v>0</v>
      </c>
      <c r="AG208">
        <f>IFERROR(VLOOKUP(実施計画様式!AG208,―!$Q$2:$R$3,2,FALSE),0)</f>
        <v>0</v>
      </c>
      <c r="AH208">
        <f>IFERROR(VLOOKUP(実施計画様式!AH208,―!$S$2:$T$3,2,FALSE),0)</f>
        <v>0</v>
      </c>
      <c r="AI208">
        <f>IFERROR(VLOOKUP(実施計画様式!AI208,―!$U$2:$V$3,2,FALSE),0)</f>
        <v>0</v>
      </c>
      <c r="AJ208">
        <f>IFERROR(VLOOKUP(実施計画様式!AJ208,―!$AD$2:$AE$14,2,FALSE),0)</f>
        <v>0</v>
      </c>
      <c r="AK208">
        <f>IFERROR(VLOOKUP(実施計画様式!AK208,―!$AD$2:$AE$14,2,FALSE),0)</f>
        <v>0</v>
      </c>
      <c r="AQ208">
        <f>IFERROR(VLOOKUP(実施計画様式!AQ208,―!$AG$2:$AH$4,2,FALSE),0)</f>
        <v>0</v>
      </c>
      <c r="AS208">
        <f t="shared" si="1"/>
        <v>0</v>
      </c>
      <c r="AT208">
        <v>99</v>
      </c>
      <c r="BB208" s="652" t="str">
        <f>IF(実施計画様式!F208="","",IF(PRODUCT(D208:AQ208)=0,"error",""))</f>
        <v/>
      </c>
    </row>
    <row r="209" spans="3:54">
      <c r="C209">
        <v>128</v>
      </c>
      <c r="D209" s="536">
        <f>IFERROR(VLOOKUP(実施計画様式!D209,―!A$14:B$16,2,FALSE),0)</f>
        <v>0</v>
      </c>
      <c r="E209">
        <f>IFERROR(VLOOKUP(実施計画様式!E209,―!$C$40:$D$47,2,FALSE),0)</f>
        <v>0</v>
      </c>
      <c r="F209">
        <f>IFERROR(VLOOKUP(実施計画様式!F209,―!$E$2:$F$2,2,FALSE),0)</f>
        <v>0</v>
      </c>
      <c r="G209">
        <f>IFERROR(VLOOKUP(実施計画様式!G209,―!$G$2:$H$2,2,FALSE),0)</f>
        <v>0</v>
      </c>
      <c r="H209">
        <f>IFERROR(VLOOKUP(実施計画様式!H209,―!$I$2:$J$2,2,FALSE),0)</f>
        <v>0</v>
      </c>
      <c r="J209">
        <f>IFERROR(VLOOKUP(実施計画様式!J209,―!$K$2:$L$2,2,FALSE),0)</f>
        <v>0</v>
      </c>
      <c r="K209">
        <f>IFERROR(VLOOKUP(実施計画様式!K209,―!$M$2:$N$2,2,FALSE),0)</f>
        <v>0</v>
      </c>
      <c r="L209">
        <f>IFERROR(VLOOKUP(実施計画様式!L209,―!$O$2:$P$10,2,FALSE),0)</f>
        <v>0</v>
      </c>
      <c r="AG209">
        <f>IFERROR(VLOOKUP(実施計画様式!AG209,―!$Q$2:$R$3,2,FALSE),0)</f>
        <v>0</v>
      </c>
      <c r="AH209">
        <f>IFERROR(VLOOKUP(実施計画様式!AH209,―!$S$2:$T$3,2,FALSE),0)</f>
        <v>0</v>
      </c>
      <c r="AI209">
        <f>IFERROR(VLOOKUP(実施計画様式!AI209,―!$U$2:$V$3,2,FALSE),0)</f>
        <v>0</v>
      </c>
      <c r="AJ209">
        <f>IFERROR(VLOOKUP(実施計画様式!AJ209,―!$AD$2:$AE$14,2,FALSE),0)</f>
        <v>0</v>
      </c>
      <c r="AK209">
        <f>IFERROR(VLOOKUP(実施計画様式!AK209,―!$AD$2:$AE$14,2,FALSE),0)</f>
        <v>0</v>
      </c>
      <c r="AQ209">
        <f>IFERROR(VLOOKUP(実施計画様式!AQ209,―!$AG$2:$AH$4,2,FALSE),0)</f>
        <v>0</v>
      </c>
      <c r="AS209">
        <f t="shared" si="1"/>
        <v>0</v>
      </c>
      <c r="AT209">
        <v>99</v>
      </c>
      <c r="BB209" s="652" t="str">
        <f>IF(実施計画様式!F209="","",IF(PRODUCT(D209:AQ209)=0,"error",""))</f>
        <v/>
      </c>
    </row>
    <row r="210" spans="3:54">
      <c r="C210">
        <v>129</v>
      </c>
      <c r="D210" s="536">
        <f>IFERROR(VLOOKUP(実施計画様式!D210,―!A$14:B$16,2,FALSE),0)</f>
        <v>0</v>
      </c>
      <c r="E210">
        <f>IFERROR(VLOOKUP(実施計画様式!E210,―!$C$40:$D$47,2,FALSE),0)</f>
        <v>0</v>
      </c>
      <c r="F210">
        <f>IFERROR(VLOOKUP(実施計画様式!F210,―!$E$2:$F$2,2,FALSE),0)</f>
        <v>0</v>
      </c>
      <c r="G210">
        <f>IFERROR(VLOOKUP(実施計画様式!G210,―!$G$2:$H$2,2,FALSE),0)</f>
        <v>0</v>
      </c>
      <c r="H210">
        <f>IFERROR(VLOOKUP(実施計画様式!H210,―!$I$2:$J$2,2,FALSE),0)</f>
        <v>0</v>
      </c>
      <c r="J210">
        <f>IFERROR(VLOOKUP(実施計画様式!J210,―!$K$2:$L$2,2,FALSE),0)</f>
        <v>0</v>
      </c>
      <c r="K210">
        <f>IFERROR(VLOOKUP(実施計画様式!K210,―!$M$2:$N$2,2,FALSE),0)</f>
        <v>0</v>
      </c>
      <c r="L210">
        <f>IFERROR(VLOOKUP(実施計画様式!L210,―!$O$2:$P$10,2,FALSE),0)</f>
        <v>0</v>
      </c>
      <c r="AG210">
        <f>IFERROR(VLOOKUP(実施計画様式!AG210,―!$Q$2:$R$3,2,FALSE),0)</f>
        <v>0</v>
      </c>
      <c r="AH210">
        <f>IFERROR(VLOOKUP(実施計画様式!AH210,―!$S$2:$T$3,2,FALSE),0)</f>
        <v>0</v>
      </c>
      <c r="AI210">
        <f>IFERROR(VLOOKUP(実施計画様式!AI210,―!$U$2:$V$3,2,FALSE),0)</f>
        <v>0</v>
      </c>
      <c r="AJ210">
        <f>IFERROR(VLOOKUP(実施計画様式!AJ210,―!$AD$2:$AE$14,2,FALSE),0)</f>
        <v>0</v>
      </c>
      <c r="AK210">
        <f>IFERROR(VLOOKUP(実施計画様式!AK210,―!$AD$2:$AE$14,2,FALSE),0)</f>
        <v>0</v>
      </c>
      <c r="AQ210">
        <f>IFERROR(VLOOKUP(実施計画様式!AQ210,―!$AG$2:$AH$4,2,FALSE),0)</f>
        <v>0</v>
      </c>
      <c r="AS210">
        <f t="shared" si="1"/>
        <v>0</v>
      </c>
      <c r="AT210">
        <v>99</v>
      </c>
      <c r="BB210" s="652" t="str">
        <f>IF(実施計画様式!F210="","",IF(PRODUCT(D210:AQ210)=0,"error",""))</f>
        <v/>
      </c>
    </row>
    <row r="211" spans="3:54">
      <c r="C211">
        <v>130</v>
      </c>
      <c r="D211" s="536">
        <f>IFERROR(VLOOKUP(実施計画様式!D211,―!A$14:B$16,2,FALSE),0)</f>
        <v>0</v>
      </c>
      <c r="E211">
        <f>IFERROR(VLOOKUP(実施計画様式!E211,―!$C$40:$D$47,2,FALSE),0)</f>
        <v>0</v>
      </c>
      <c r="F211">
        <f>IFERROR(VLOOKUP(実施計画様式!F211,―!$E$2:$F$2,2,FALSE),0)</f>
        <v>0</v>
      </c>
      <c r="G211">
        <f>IFERROR(VLOOKUP(実施計画様式!G211,―!$G$2:$H$2,2,FALSE),0)</f>
        <v>0</v>
      </c>
      <c r="H211">
        <f>IFERROR(VLOOKUP(実施計画様式!H211,―!$I$2:$J$2,2,FALSE),0)</f>
        <v>0</v>
      </c>
      <c r="J211">
        <f>IFERROR(VLOOKUP(実施計画様式!J211,―!$K$2:$L$2,2,FALSE),0)</f>
        <v>0</v>
      </c>
      <c r="K211">
        <f>IFERROR(VLOOKUP(実施計画様式!K211,―!$M$2:$N$2,2,FALSE),0)</f>
        <v>0</v>
      </c>
      <c r="L211">
        <f>IFERROR(VLOOKUP(実施計画様式!L211,―!$O$2:$P$10,2,FALSE),0)</f>
        <v>0</v>
      </c>
      <c r="AG211">
        <f>IFERROR(VLOOKUP(実施計画様式!AG211,―!$Q$2:$R$3,2,FALSE),0)</f>
        <v>0</v>
      </c>
      <c r="AH211">
        <f>IFERROR(VLOOKUP(実施計画様式!AH211,―!$S$2:$T$3,2,FALSE),0)</f>
        <v>0</v>
      </c>
      <c r="AI211">
        <f>IFERROR(VLOOKUP(実施計画様式!AI211,―!$U$2:$V$3,2,FALSE),0)</f>
        <v>0</v>
      </c>
      <c r="AJ211">
        <f>IFERROR(VLOOKUP(実施計画様式!AJ211,―!$AD$2:$AE$14,2,FALSE),0)</f>
        <v>0</v>
      </c>
      <c r="AK211">
        <f>IFERROR(VLOOKUP(実施計画様式!AK211,―!$AD$2:$AE$14,2,FALSE),0)</f>
        <v>0</v>
      </c>
      <c r="AQ211">
        <f>IFERROR(VLOOKUP(実施計画様式!AQ211,―!$AG$2:$AH$4,2,FALSE),0)</f>
        <v>0</v>
      </c>
      <c r="AS211">
        <f t="shared" si="1"/>
        <v>0</v>
      </c>
      <c r="AT211">
        <v>99</v>
      </c>
      <c r="BB211" s="652" t="str">
        <f>IF(実施計画様式!F211="","",IF(PRODUCT(D211:AQ211)=0,"error",""))</f>
        <v/>
      </c>
    </row>
    <row r="212" spans="3:54">
      <c r="C212">
        <v>131</v>
      </c>
      <c r="D212" s="536">
        <f>IFERROR(VLOOKUP(実施計画様式!D212,―!A$14:B$16,2,FALSE),0)</f>
        <v>0</v>
      </c>
      <c r="E212">
        <f>IFERROR(VLOOKUP(実施計画様式!E212,―!$C$40:$D$47,2,FALSE),0)</f>
        <v>0</v>
      </c>
      <c r="F212">
        <f>IFERROR(VLOOKUP(実施計画様式!F212,―!$E$2:$F$2,2,FALSE),0)</f>
        <v>0</v>
      </c>
      <c r="G212">
        <f>IFERROR(VLOOKUP(実施計画様式!G212,―!$G$2:$H$2,2,FALSE),0)</f>
        <v>0</v>
      </c>
      <c r="H212">
        <f>IFERROR(VLOOKUP(実施計画様式!H212,―!$I$2:$J$2,2,FALSE),0)</f>
        <v>0</v>
      </c>
      <c r="J212">
        <f>IFERROR(VLOOKUP(実施計画様式!J212,―!$K$2:$L$2,2,FALSE),0)</f>
        <v>0</v>
      </c>
      <c r="K212">
        <f>IFERROR(VLOOKUP(実施計画様式!K212,―!$M$2:$N$2,2,FALSE),0)</f>
        <v>0</v>
      </c>
      <c r="L212">
        <f>IFERROR(VLOOKUP(実施計画様式!L212,―!$O$2:$P$10,2,FALSE),0)</f>
        <v>0</v>
      </c>
      <c r="AG212">
        <f>IFERROR(VLOOKUP(実施計画様式!AG212,―!$Q$2:$R$3,2,FALSE),0)</f>
        <v>0</v>
      </c>
      <c r="AH212">
        <f>IFERROR(VLOOKUP(実施計画様式!AH212,―!$S$2:$T$3,2,FALSE),0)</f>
        <v>0</v>
      </c>
      <c r="AI212">
        <f>IFERROR(VLOOKUP(実施計画様式!AI212,―!$U$2:$V$3,2,FALSE),0)</f>
        <v>0</v>
      </c>
      <c r="AJ212">
        <f>IFERROR(VLOOKUP(実施計画様式!AJ212,―!$AD$2:$AE$14,2,FALSE),0)</f>
        <v>0</v>
      </c>
      <c r="AK212">
        <f>IFERROR(VLOOKUP(実施計画様式!AK212,―!$AD$2:$AE$14,2,FALSE),0)</f>
        <v>0</v>
      </c>
      <c r="AQ212">
        <f>IFERROR(VLOOKUP(実施計画様式!AQ212,―!$AG$2:$AH$4,2,FALSE),0)</f>
        <v>0</v>
      </c>
      <c r="AS212">
        <f t="shared" si="1"/>
        <v>0</v>
      </c>
      <c r="AT212">
        <v>99</v>
      </c>
      <c r="BB212" s="652" t="str">
        <f>IF(実施計画様式!F212="","",IF(PRODUCT(D212:AQ212)=0,"error",""))</f>
        <v/>
      </c>
    </row>
    <row r="213" spans="3:54">
      <c r="C213">
        <v>132</v>
      </c>
      <c r="D213" s="536">
        <f>IFERROR(VLOOKUP(実施計画様式!D213,―!A$14:B$16,2,FALSE),0)</f>
        <v>0</v>
      </c>
      <c r="E213">
        <f>IFERROR(VLOOKUP(実施計画様式!E213,―!$C$40:$D$47,2,FALSE),0)</f>
        <v>0</v>
      </c>
      <c r="F213">
        <f>IFERROR(VLOOKUP(実施計画様式!F213,―!$E$2:$F$2,2,FALSE),0)</f>
        <v>0</v>
      </c>
      <c r="G213">
        <f>IFERROR(VLOOKUP(実施計画様式!G213,―!$G$2:$H$2,2,FALSE),0)</f>
        <v>0</v>
      </c>
      <c r="H213">
        <f>IFERROR(VLOOKUP(実施計画様式!H213,―!$I$2:$J$2,2,FALSE),0)</f>
        <v>0</v>
      </c>
      <c r="J213">
        <f>IFERROR(VLOOKUP(実施計画様式!J213,―!$K$2:$L$2,2,FALSE),0)</f>
        <v>0</v>
      </c>
      <c r="K213">
        <f>IFERROR(VLOOKUP(実施計画様式!K213,―!$M$2:$N$2,2,FALSE),0)</f>
        <v>0</v>
      </c>
      <c r="L213">
        <f>IFERROR(VLOOKUP(実施計画様式!L213,―!$O$2:$P$10,2,FALSE),0)</f>
        <v>0</v>
      </c>
      <c r="AG213">
        <f>IFERROR(VLOOKUP(実施計画様式!AG213,―!$Q$2:$R$3,2,FALSE),0)</f>
        <v>0</v>
      </c>
      <c r="AH213">
        <f>IFERROR(VLOOKUP(実施計画様式!AH213,―!$S$2:$T$3,2,FALSE),0)</f>
        <v>0</v>
      </c>
      <c r="AI213">
        <f>IFERROR(VLOOKUP(実施計画様式!AI213,―!$U$2:$V$3,2,FALSE),0)</f>
        <v>0</v>
      </c>
      <c r="AJ213">
        <f>IFERROR(VLOOKUP(実施計画様式!AJ213,―!$AD$2:$AE$14,2,FALSE),0)</f>
        <v>0</v>
      </c>
      <c r="AK213">
        <f>IFERROR(VLOOKUP(実施計画様式!AK213,―!$AD$2:$AE$14,2,FALSE),0)</f>
        <v>0</v>
      </c>
      <c r="AQ213">
        <f>IFERROR(VLOOKUP(実施計画様式!AQ213,―!$AG$2:$AH$4,2,FALSE),0)</f>
        <v>0</v>
      </c>
      <c r="AS213">
        <f t="shared" si="1"/>
        <v>0</v>
      </c>
      <c r="AT213">
        <v>99</v>
      </c>
      <c r="BB213" s="652" t="str">
        <f>IF(実施計画様式!F213="","",IF(PRODUCT(D213:AQ213)=0,"error",""))</f>
        <v/>
      </c>
    </row>
    <row r="214" spans="3:54">
      <c r="C214">
        <v>133</v>
      </c>
      <c r="D214" s="536">
        <f>IFERROR(VLOOKUP(実施計画様式!D214,―!A$14:B$16,2,FALSE),0)</f>
        <v>0</v>
      </c>
      <c r="E214">
        <f>IFERROR(VLOOKUP(実施計画様式!E214,―!$C$40:$D$47,2,FALSE),0)</f>
        <v>0</v>
      </c>
      <c r="F214">
        <f>IFERROR(VLOOKUP(実施計画様式!F214,―!$E$2:$F$2,2,FALSE),0)</f>
        <v>0</v>
      </c>
      <c r="G214">
        <f>IFERROR(VLOOKUP(実施計画様式!G214,―!$G$2:$H$2,2,FALSE),0)</f>
        <v>0</v>
      </c>
      <c r="H214">
        <f>IFERROR(VLOOKUP(実施計画様式!H214,―!$I$2:$J$2,2,FALSE),0)</f>
        <v>0</v>
      </c>
      <c r="J214">
        <f>IFERROR(VLOOKUP(実施計画様式!J214,―!$K$2:$L$2,2,FALSE),0)</f>
        <v>0</v>
      </c>
      <c r="K214">
        <f>IFERROR(VLOOKUP(実施計画様式!K214,―!$M$2:$N$2,2,FALSE),0)</f>
        <v>0</v>
      </c>
      <c r="L214">
        <f>IFERROR(VLOOKUP(実施計画様式!L214,―!$O$2:$P$10,2,FALSE),0)</f>
        <v>0</v>
      </c>
      <c r="AG214">
        <f>IFERROR(VLOOKUP(実施計画様式!AG214,―!$Q$2:$R$3,2,FALSE),0)</f>
        <v>0</v>
      </c>
      <c r="AH214">
        <f>IFERROR(VLOOKUP(実施計画様式!AH214,―!$S$2:$T$3,2,FALSE),0)</f>
        <v>0</v>
      </c>
      <c r="AI214">
        <f>IFERROR(VLOOKUP(実施計画様式!AI214,―!$U$2:$V$3,2,FALSE),0)</f>
        <v>0</v>
      </c>
      <c r="AJ214">
        <f>IFERROR(VLOOKUP(実施計画様式!AJ214,―!$AD$2:$AE$14,2,FALSE),0)</f>
        <v>0</v>
      </c>
      <c r="AK214">
        <f>IFERROR(VLOOKUP(実施計画様式!AK214,―!$AD$2:$AE$14,2,FALSE),0)</f>
        <v>0</v>
      </c>
      <c r="AQ214">
        <f>IFERROR(VLOOKUP(実施計画様式!AQ214,―!$AG$2:$AH$4,2,FALSE),0)</f>
        <v>0</v>
      </c>
      <c r="AS214">
        <f t="shared" si="1"/>
        <v>0</v>
      </c>
      <c r="AT214">
        <v>99</v>
      </c>
      <c r="BB214" s="652" t="str">
        <f>IF(実施計画様式!F214="","",IF(PRODUCT(D214:AQ214)=0,"error",""))</f>
        <v/>
      </c>
    </row>
    <row r="215" spans="3:54">
      <c r="C215">
        <v>134</v>
      </c>
      <c r="D215" s="536">
        <f>IFERROR(VLOOKUP(実施計画様式!D215,―!A$14:B$16,2,FALSE),0)</f>
        <v>0</v>
      </c>
      <c r="E215">
        <f>IFERROR(VLOOKUP(実施計画様式!E215,―!$C$40:$D$47,2,FALSE),0)</f>
        <v>0</v>
      </c>
      <c r="F215">
        <f>IFERROR(VLOOKUP(実施計画様式!F215,―!$E$2:$F$2,2,FALSE),0)</f>
        <v>0</v>
      </c>
      <c r="G215">
        <f>IFERROR(VLOOKUP(実施計画様式!G215,―!$G$2:$H$2,2,FALSE),0)</f>
        <v>0</v>
      </c>
      <c r="H215">
        <f>IFERROR(VLOOKUP(実施計画様式!H215,―!$I$2:$J$2,2,FALSE),0)</f>
        <v>0</v>
      </c>
      <c r="J215">
        <f>IFERROR(VLOOKUP(実施計画様式!J215,―!$K$2:$L$2,2,FALSE),0)</f>
        <v>0</v>
      </c>
      <c r="K215">
        <f>IFERROR(VLOOKUP(実施計画様式!K215,―!$M$2:$N$2,2,FALSE),0)</f>
        <v>0</v>
      </c>
      <c r="L215">
        <f>IFERROR(VLOOKUP(実施計画様式!L215,―!$O$2:$P$10,2,FALSE),0)</f>
        <v>0</v>
      </c>
      <c r="AG215">
        <f>IFERROR(VLOOKUP(実施計画様式!AG215,―!$Q$2:$R$3,2,FALSE),0)</f>
        <v>0</v>
      </c>
      <c r="AH215">
        <f>IFERROR(VLOOKUP(実施計画様式!AH215,―!$S$2:$T$3,2,FALSE),0)</f>
        <v>0</v>
      </c>
      <c r="AI215">
        <f>IFERROR(VLOOKUP(実施計画様式!AI215,―!$U$2:$V$3,2,FALSE),0)</f>
        <v>0</v>
      </c>
      <c r="AJ215">
        <f>IFERROR(VLOOKUP(実施計画様式!AJ215,―!$AD$2:$AE$14,2,FALSE),0)</f>
        <v>0</v>
      </c>
      <c r="AK215">
        <f>IFERROR(VLOOKUP(実施計画様式!AK215,―!$AD$2:$AE$14,2,FALSE),0)</f>
        <v>0</v>
      </c>
      <c r="AQ215">
        <f>IFERROR(VLOOKUP(実施計画様式!AQ215,―!$AG$2:$AH$4,2,FALSE),0)</f>
        <v>0</v>
      </c>
      <c r="AS215">
        <f t="shared" si="1"/>
        <v>0</v>
      </c>
      <c r="AT215">
        <v>99</v>
      </c>
      <c r="BB215" s="652" t="str">
        <f>IF(実施計画様式!F215="","",IF(PRODUCT(D215:AQ215)=0,"error",""))</f>
        <v/>
      </c>
    </row>
    <row r="216" spans="3:54">
      <c r="C216">
        <v>135</v>
      </c>
      <c r="D216" s="536">
        <f>IFERROR(VLOOKUP(実施計画様式!D216,―!A$14:B$16,2,FALSE),0)</f>
        <v>0</v>
      </c>
      <c r="E216">
        <f>IFERROR(VLOOKUP(実施計画様式!E216,―!$C$40:$D$47,2,FALSE),0)</f>
        <v>0</v>
      </c>
      <c r="F216">
        <f>IFERROR(VLOOKUP(実施計画様式!F216,―!$E$2:$F$2,2,FALSE),0)</f>
        <v>0</v>
      </c>
      <c r="G216">
        <f>IFERROR(VLOOKUP(実施計画様式!G216,―!$G$2:$H$2,2,FALSE),0)</f>
        <v>0</v>
      </c>
      <c r="H216">
        <f>IFERROR(VLOOKUP(実施計画様式!H216,―!$I$2:$J$2,2,FALSE),0)</f>
        <v>0</v>
      </c>
      <c r="J216">
        <f>IFERROR(VLOOKUP(実施計画様式!J216,―!$K$2:$L$2,2,FALSE),0)</f>
        <v>0</v>
      </c>
      <c r="K216">
        <f>IFERROR(VLOOKUP(実施計画様式!K216,―!$M$2:$N$2,2,FALSE),0)</f>
        <v>0</v>
      </c>
      <c r="L216">
        <f>IFERROR(VLOOKUP(実施計画様式!L216,―!$O$2:$P$10,2,FALSE),0)</f>
        <v>0</v>
      </c>
      <c r="AG216">
        <f>IFERROR(VLOOKUP(実施計画様式!AG216,―!$Q$2:$R$3,2,FALSE),0)</f>
        <v>0</v>
      </c>
      <c r="AH216">
        <f>IFERROR(VLOOKUP(実施計画様式!AH216,―!$S$2:$T$3,2,FALSE),0)</f>
        <v>0</v>
      </c>
      <c r="AI216">
        <f>IFERROR(VLOOKUP(実施計画様式!AI216,―!$U$2:$V$3,2,FALSE),0)</f>
        <v>0</v>
      </c>
      <c r="AJ216">
        <f>IFERROR(VLOOKUP(実施計画様式!AJ216,―!$AD$2:$AE$14,2,FALSE),0)</f>
        <v>0</v>
      </c>
      <c r="AK216">
        <f>IFERROR(VLOOKUP(実施計画様式!AK216,―!$AD$2:$AE$14,2,FALSE),0)</f>
        <v>0</v>
      </c>
      <c r="AQ216">
        <f>IFERROR(VLOOKUP(実施計画様式!AQ216,―!$AG$2:$AH$4,2,FALSE),0)</f>
        <v>0</v>
      </c>
      <c r="AS216">
        <f t="shared" si="1"/>
        <v>0</v>
      </c>
      <c r="AT216">
        <v>99</v>
      </c>
      <c r="BB216" s="652" t="str">
        <f>IF(実施計画様式!F216="","",IF(PRODUCT(D216:AQ216)=0,"error",""))</f>
        <v/>
      </c>
    </row>
    <row r="217" spans="3:54">
      <c r="C217">
        <v>136</v>
      </c>
      <c r="D217" s="536">
        <f>IFERROR(VLOOKUP(実施計画様式!D217,―!A$14:B$16,2,FALSE),0)</f>
        <v>0</v>
      </c>
      <c r="E217">
        <f>IFERROR(VLOOKUP(実施計画様式!E217,―!$C$40:$D$47,2,FALSE),0)</f>
        <v>0</v>
      </c>
      <c r="F217">
        <f>IFERROR(VLOOKUP(実施計画様式!F217,―!$E$2:$F$2,2,FALSE),0)</f>
        <v>0</v>
      </c>
      <c r="G217">
        <f>IFERROR(VLOOKUP(実施計画様式!G217,―!$G$2:$H$2,2,FALSE),0)</f>
        <v>0</v>
      </c>
      <c r="H217">
        <f>IFERROR(VLOOKUP(実施計画様式!H217,―!$I$2:$J$2,2,FALSE),0)</f>
        <v>0</v>
      </c>
      <c r="J217">
        <f>IFERROR(VLOOKUP(実施計画様式!J217,―!$K$2:$L$2,2,FALSE),0)</f>
        <v>0</v>
      </c>
      <c r="K217">
        <f>IFERROR(VLOOKUP(実施計画様式!K217,―!$M$2:$N$2,2,FALSE),0)</f>
        <v>0</v>
      </c>
      <c r="L217">
        <f>IFERROR(VLOOKUP(実施計画様式!L217,―!$O$2:$P$10,2,FALSE),0)</f>
        <v>0</v>
      </c>
      <c r="AG217">
        <f>IFERROR(VLOOKUP(実施計画様式!AG217,―!$Q$2:$R$3,2,FALSE),0)</f>
        <v>0</v>
      </c>
      <c r="AH217">
        <f>IFERROR(VLOOKUP(実施計画様式!AH217,―!$S$2:$T$3,2,FALSE),0)</f>
        <v>0</v>
      </c>
      <c r="AI217">
        <f>IFERROR(VLOOKUP(実施計画様式!AI217,―!$U$2:$V$3,2,FALSE),0)</f>
        <v>0</v>
      </c>
      <c r="AJ217">
        <f>IFERROR(VLOOKUP(実施計画様式!AJ217,―!$AD$2:$AE$14,2,FALSE),0)</f>
        <v>0</v>
      </c>
      <c r="AK217">
        <f>IFERROR(VLOOKUP(実施計画様式!AK217,―!$AD$2:$AE$14,2,FALSE),0)</f>
        <v>0</v>
      </c>
      <c r="AQ217">
        <f>IFERROR(VLOOKUP(実施計画様式!AQ217,―!$AG$2:$AH$4,2,FALSE),0)</f>
        <v>0</v>
      </c>
      <c r="AS217">
        <f t="shared" si="1"/>
        <v>0</v>
      </c>
      <c r="AT217">
        <v>99</v>
      </c>
      <c r="BB217" s="652" t="str">
        <f>IF(実施計画様式!F217="","",IF(PRODUCT(D217:AQ217)=0,"error",""))</f>
        <v/>
      </c>
    </row>
    <row r="218" spans="3:54">
      <c r="C218">
        <v>137</v>
      </c>
      <c r="D218" s="536">
        <f>IFERROR(VLOOKUP(実施計画様式!D218,―!A$14:B$16,2,FALSE),0)</f>
        <v>0</v>
      </c>
      <c r="E218">
        <f>IFERROR(VLOOKUP(実施計画様式!E218,―!$C$40:$D$47,2,FALSE),0)</f>
        <v>0</v>
      </c>
      <c r="F218">
        <f>IFERROR(VLOOKUP(実施計画様式!F218,―!$E$2:$F$2,2,FALSE),0)</f>
        <v>0</v>
      </c>
      <c r="G218">
        <f>IFERROR(VLOOKUP(実施計画様式!G218,―!$G$2:$H$2,2,FALSE),0)</f>
        <v>0</v>
      </c>
      <c r="H218">
        <f>IFERROR(VLOOKUP(実施計画様式!H218,―!$I$2:$J$2,2,FALSE),0)</f>
        <v>0</v>
      </c>
      <c r="J218">
        <f>IFERROR(VLOOKUP(実施計画様式!J218,―!$K$2:$L$2,2,FALSE),0)</f>
        <v>0</v>
      </c>
      <c r="K218">
        <f>IFERROR(VLOOKUP(実施計画様式!K218,―!$M$2:$N$2,2,FALSE),0)</f>
        <v>0</v>
      </c>
      <c r="L218">
        <f>IFERROR(VLOOKUP(実施計画様式!L218,―!$O$2:$P$10,2,FALSE),0)</f>
        <v>0</v>
      </c>
      <c r="AG218">
        <f>IFERROR(VLOOKUP(実施計画様式!AG218,―!$Q$2:$R$3,2,FALSE),0)</f>
        <v>0</v>
      </c>
      <c r="AH218">
        <f>IFERROR(VLOOKUP(実施計画様式!AH218,―!$S$2:$T$3,2,FALSE),0)</f>
        <v>0</v>
      </c>
      <c r="AI218">
        <f>IFERROR(VLOOKUP(実施計画様式!AI218,―!$U$2:$V$3,2,FALSE),0)</f>
        <v>0</v>
      </c>
      <c r="AJ218">
        <f>IFERROR(VLOOKUP(実施計画様式!AJ218,―!$AD$2:$AE$14,2,FALSE),0)</f>
        <v>0</v>
      </c>
      <c r="AK218">
        <f>IFERROR(VLOOKUP(実施計画様式!AK218,―!$AD$2:$AE$14,2,FALSE),0)</f>
        <v>0</v>
      </c>
      <c r="AQ218">
        <f>IFERROR(VLOOKUP(実施計画様式!AQ218,―!$AG$2:$AH$4,2,FALSE),0)</f>
        <v>0</v>
      </c>
      <c r="AS218">
        <f t="shared" si="1"/>
        <v>0</v>
      </c>
      <c r="AT218">
        <v>99</v>
      </c>
      <c r="BB218" s="652" t="str">
        <f>IF(実施計画様式!F218="","",IF(PRODUCT(D218:AQ218)=0,"error",""))</f>
        <v/>
      </c>
    </row>
    <row r="219" spans="3:54">
      <c r="C219">
        <v>138</v>
      </c>
      <c r="D219" s="536">
        <f>IFERROR(VLOOKUP(実施計画様式!D219,―!A$14:B$16,2,FALSE),0)</f>
        <v>0</v>
      </c>
      <c r="E219">
        <f>IFERROR(VLOOKUP(実施計画様式!E219,―!$C$40:$D$47,2,FALSE),0)</f>
        <v>0</v>
      </c>
      <c r="F219">
        <f>IFERROR(VLOOKUP(実施計画様式!F219,―!$E$2:$F$2,2,FALSE),0)</f>
        <v>0</v>
      </c>
      <c r="G219">
        <f>IFERROR(VLOOKUP(実施計画様式!G219,―!$G$2:$H$2,2,FALSE),0)</f>
        <v>0</v>
      </c>
      <c r="H219">
        <f>IFERROR(VLOOKUP(実施計画様式!H219,―!$I$2:$J$2,2,FALSE),0)</f>
        <v>0</v>
      </c>
      <c r="J219">
        <f>IFERROR(VLOOKUP(実施計画様式!J219,―!$K$2:$L$2,2,FALSE),0)</f>
        <v>0</v>
      </c>
      <c r="K219">
        <f>IFERROR(VLOOKUP(実施計画様式!K219,―!$M$2:$N$2,2,FALSE),0)</f>
        <v>0</v>
      </c>
      <c r="L219">
        <f>IFERROR(VLOOKUP(実施計画様式!L219,―!$O$2:$P$10,2,FALSE),0)</f>
        <v>0</v>
      </c>
      <c r="AG219">
        <f>IFERROR(VLOOKUP(実施計画様式!AG219,―!$Q$2:$R$3,2,FALSE),0)</f>
        <v>0</v>
      </c>
      <c r="AH219">
        <f>IFERROR(VLOOKUP(実施計画様式!AH219,―!$S$2:$T$3,2,FALSE),0)</f>
        <v>0</v>
      </c>
      <c r="AI219">
        <f>IFERROR(VLOOKUP(実施計画様式!AI219,―!$U$2:$V$3,2,FALSE),0)</f>
        <v>0</v>
      </c>
      <c r="AJ219">
        <f>IFERROR(VLOOKUP(実施計画様式!AJ219,―!$AD$2:$AE$14,2,FALSE),0)</f>
        <v>0</v>
      </c>
      <c r="AK219">
        <f>IFERROR(VLOOKUP(実施計画様式!AK219,―!$AD$2:$AE$14,2,FALSE),0)</f>
        <v>0</v>
      </c>
      <c r="AQ219">
        <f>IFERROR(VLOOKUP(実施計画様式!AQ219,―!$AG$2:$AH$4,2,FALSE),0)</f>
        <v>0</v>
      </c>
      <c r="AS219">
        <f t="shared" ref="AS219:AS282" si="2">IF(AI219=1,"事業終期_通常",IF(AI219=2,"事業終期_基金",0))</f>
        <v>0</v>
      </c>
      <c r="AT219">
        <v>99</v>
      </c>
      <c r="BB219" s="652" t="str">
        <f>IF(実施計画様式!F219="","",IF(PRODUCT(D219:AQ219)=0,"error",""))</f>
        <v/>
      </c>
    </row>
    <row r="220" spans="3:54">
      <c r="C220">
        <v>139</v>
      </c>
      <c r="D220" s="536">
        <f>IFERROR(VLOOKUP(実施計画様式!D220,―!A$14:B$16,2,FALSE),0)</f>
        <v>0</v>
      </c>
      <c r="E220">
        <f>IFERROR(VLOOKUP(実施計画様式!E220,―!$C$40:$D$47,2,FALSE),0)</f>
        <v>0</v>
      </c>
      <c r="F220">
        <f>IFERROR(VLOOKUP(実施計画様式!F220,―!$E$2:$F$2,2,FALSE),0)</f>
        <v>0</v>
      </c>
      <c r="G220">
        <f>IFERROR(VLOOKUP(実施計画様式!G220,―!$G$2:$H$2,2,FALSE),0)</f>
        <v>0</v>
      </c>
      <c r="H220">
        <f>IFERROR(VLOOKUP(実施計画様式!H220,―!$I$2:$J$2,2,FALSE),0)</f>
        <v>0</v>
      </c>
      <c r="J220">
        <f>IFERROR(VLOOKUP(実施計画様式!J220,―!$K$2:$L$2,2,FALSE),0)</f>
        <v>0</v>
      </c>
      <c r="K220">
        <f>IFERROR(VLOOKUP(実施計画様式!K220,―!$M$2:$N$2,2,FALSE),0)</f>
        <v>0</v>
      </c>
      <c r="L220">
        <f>IFERROR(VLOOKUP(実施計画様式!L220,―!$O$2:$P$10,2,FALSE),0)</f>
        <v>0</v>
      </c>
      <c r="AG220">
        <f>IFERROR(VLOOKUP(実施計画様式!AG220,―!$Q$2:$R$3,2,FALSE),0)</f>
        <v>0</v>
      </c>
      <c r="AH220">
        <f>IFERROR(VLOOKUP(実施計画様式!AH220,―!$S$2:$T$3,2,FALSE),0)</f>
        <v>0</v>
      </c>
      <c r="AI220">
        <f>IFERROR(VLOOKUP(実施計画様式!AI220,―!$U$2:$V$3,2,FALSE),0)</f>
        <v>0</v>
      </c>
      <c r="AJ220">
        <f>IFERROR(VLOOKUP(実施計画様式!AJ220,―!$AD$2:$AE$14,2,FALSE),0)</f>
        <v>0</v>
      </c>
      <c r="AK220">
        <f>IFERROR(VLOOKUP(実施計画様式!AK220,―!$AD$2:$AE$14,2,FALSE),0)</f>
        <v>0</v>
      </c>
      <c r="AQ220">
        <f>IFERROR(VLOOKUP(実施計画様式!AQ220,―!$AG$2:$AH$4,2,FALSE),0)</f>
        <v>0</v>
      </c>
      <c r="AS220">
        <f t="shared" si="2"/>
        <v>0</v>
      </c>
      <c r="AT220">
        <v>99</v>
      </c>
      <c r="BB220" s="652" t="str">
        <f>IF(実施計画様式!F220="","",IF(PRODUCT(D220:AQ220)=0,"error",""))</f>
        <v/>
      </c>
    </row>
    <row r="221" spans="3:54">
      <c r="C221">
        <v>140</v>
      </c>
      <c r="D221" s="536">
        <f>IFERROR(VLOOKUP(実施計画様式!D221,―!A$14:B$16,2,FALSE),0)</f>
        <v>0</v>
      </c>
      <c r="E221">
        <f>IFERROR(VLOOKUP(実施計画様式!E221,―!$C$40:$D$47,2,FALSE),0)</f>
        <v>0</v>
      </c>
      <c r="F221">
        <f>IFERROR(VLOOKUP(実施計画様式!F221,―!$E$2:$F$2,2,FALSE),0)</f>
        <v>0</v>
      </c>
      <c r="G221">
        <f>IFERROR(VLOOKUP(実施計画様式!G221,―!$G$2:$H$2,2,FALSE),0)</f>
        <v>0</v>
      </c>
      <c r="H221">
        <f>IFERROR(VLOOKUP(実施計画様式!H221,―!$I$2:$J$2,2,FALSE),0)</f>
        <v>0</v>
      </c>
      <c r="J221">
        <f>IFERROR(VLOOKUP(実施計画様式!J221,―!$K$2:$L$2,2,FALSE),0)</f>
        <v>0</v>
      </c>
      <c r="K221">
        <f>IFERROR(VLOOKUP(実施計画様式!K221,―!$M$2:$N$2,2,FALSE),0)</f>
        <v>0</v>
      </c>
      <c r="L221">
        <f>IFERROR(VLOOKUP(実施計画様式!L221,―!$O$2:$P$10,2,FALSE),0)</f>
        <v>0</v>
      </c>
      <c r="AG221">
        <f>IFERROR(VLOOKUP(実施計画様式!AG221,―!$Q$2:$R$3,2,FALSE),0)</f>
        <v>0</v>
      </c>
      <c r="AH221">
        <f>IFERROR(VLOOKUP(実施計画様式!AH221,―!$S$2:$T$3,2,FALSE),0)</f>
        <v>0</v>
      </c>
      <c r="AI221">
        <f>IFERROR(VLOOKUP(実施計画様式!AI221,―!$U$2:$V$3,2,FALSE),0)</f>
        <v>0</v>
      </c>
      <c r="AJ221">
        <f>IFERROR(VLOOKUP(実施計画様式!AJ221,―!$AD$2:$AE$14,2,FALSE),0)</f>
        <v>0</v>
      </c>
      <c r="AK221">
        <f>IFERROR(VLOOKUP(実施計画様式!AK221,―!$AD$2:$AE$14,2,FALSE),0)</f>
        <v>0</v>
      </c>
      <c r="AQ221">
        <f>IFERROR(VLOOKUP(実施計画様式!AQ221,―!$AG$2:$AH$4,2,FALSE),0)</f>
        <v>0</v>
      </c>
      <c r="AS221">
        <f t="shared" si="2"/>
        <v>0</v>
      </c>
      <c r="AT221">
        <v>99</v>
      </c>
      <c r="BB221" s="652" t="str">
        <f>IF(実施計画様式!F221="","",IF(PRODUCT(D221:AQ221)=0,"error",""))</f>
        <v/>
      </c>
    </row>
    <row r="222" spans="3:54">
      <c r="C222">
        <v>141</v>
      </c>
      <c r="D222" s="536">
        <f>IFERROR(VLOOKUP(実施計画様式!D222,―!A$14:B$16,2,FALSE),0)</f>
        <v>0</v>
      </c>
      <c r="E222">
        <f>IFERROR(VLOOKUP(実施計画様式!E222,―!$C$40:$D$47,2,FALSE),0)</f>
        <v>0</v>
      </c>
      <c r="F222">
        <f>IFERROR(VLOOKUP(実施計画様式!F222,―!$E$2:$F$2,2,FALSE),0)</f>
        <v>0</v>
      </c>
      <c r="G222">
        <f>IFERROR(VLOOKUP(実施計画様式!G222,―!$G$2:$H$2,2,FALSE),0)</f>
        <v>0</v>
      </c>
      <c r="H222">
        <f>IFERROR(VLOOKUP(実施計画様式!H222,―!$I$2:$J$2,2,FALSE),0)</f>
        <v>0</v>
      </c>
      <c r="J222">
        <f>IFERROR(VLOOKUP(実施計画様式!J222,―!$K$2:$L$2,2,FALSE),0)</f>
        <v>0</v>
      </c>
      <c r="K222">
        <f>IFERROR(VLOOKUP(実施計画様式!K222,―!$M$2:$N$2,2,FALSE),0)</f>
        <v>0</v>
      </c>
      <c r="L222">
        <f>IFERROR(VLOOKUP(実施計画様式!L222,―!$O$2:$P$10,2,FALSE),0)</f>
        <v>0</v>
      </c>
      <c r="AG222">
        <f>IFERROR(VLOOKUP(実施計画様式!AG222,―!$Q$2:$R$3,2,FALSE),0)</f>
        <v>0</v>
      </c>
      <c r="AH222">
        <f>IFERROR(VLOOKUP(実施計画様式!AH222,―!$S$2:$T$3,2,FALSE),0)</f>
        <v>0</v>
      </c>
      <c r="AI222">
        <f>IFERROR(VLOOKUP(実施計画様式!AI222,―!$U$2:$V$3,2,FALSE),0)</f>
        <v>0</v>
      </c>
      <c r="AJ222">
        <f>IFERROR(VLOOKUP(実施計画様式!AJ222,―!$AD$2:$AE$14,2,FALSE),0)</f>
        <v>0</v>
      </c>
      <c r="AK222">
        <f>IFERROR(VLOOKUP(実施計画様式!AK222,―!$AD$2:$AE$14,2,FALSE),0)</f>
        <v>0</v>
      </c>
      <c r="AQ222">
        <f>IFERROR(VLOOKUP(実施計画様式!AQ222,―!$AG$2:$AH$4,2,FALSE),0)</f>
        <v>0</v>
      </c>
      <c r="AS222">
        <f t="shared" si="2"/>
        <v>0</v>
      </c>
      <c r="AT222">
        <v>99</v>
      </c>
      <c r="BB222" s="652" t="str">
        <f>IF(実施計画様式!F222="","",IF(PRODUCT(D222:AQ222)=0,"error",""))</f>
        <v/>
      </c>
    </row>
    <row r="223" spans="3:54">
      <c r="C223">
        <v>142</v>
      </c>
      <c r="D223" s="536">
        <f>IFERROR(VLOOKUP(実施計画様式!D223,―!A$14:B$16,2,FALSE),0)</f>
        <v>0</v>
      </c>
      <c r="E223">
        <f>IFERROR(VLOOKUP(実施計画様式!E223,―!$C$40:$D$47,2,FALSE),0)</f>
        <v>0</v>
      </c>
      <c r="F223">
        <f>IFERROR(VLOOKUP(実施計画様式!F223,―!$E$2:$F$2,2,FALSE),0)</f>
        <v>0</v>
      </c>
      <c r="G223">
        <f>IFERROR(VLOOKUP(実施計画様式!G223,―!$G$2:$H$2,2,FALSE),0)</f>
        <v>0</v>
      </c>
      <c r="H223">
        <f>IFERROR(VLOOKUP(実施計画様式!H223,―!$I$2:$J$2,2,FALSE),0)</f>
        <v>0</v>
      </c>
      <c r="J223">
        <f>IFERROR(VLOOKUP(実施計画様式!J223,―!$K$2:$L$2,2,FALSE),0)</f>
        <v>0</v>
      </c>
      <c r="K223">
        <f>IFERROR(VLOOKUP(実施計画様式!K223,―!$M$2:$N$2,2,FALSE),0)</f>
        <v>0</v>
      </c>
      <c r="L223">
        <f>IFERROR(VLOOKUP(実施計画様式!L223,―!$O$2:$P$10,2,FALSE),0)</f>
        <v>0</v>
      </c>
      <c r="AG223">
        <f>IFERROR(VLOOKUP(実施計画様式!AG223,―!$Q$2:$R$3,2,FALSE),0)</f>
        <v>0</v>
      </c>
      <c r="AH223">
        <f>IFERROR(VLOOKUP(実施計画様式!AH223,―!$S$2:$T$3,2,FALSE),0)</f>
        <v>0</v>
      </c>
      <c r="AI223">
        <f>IFERROR(VLOOKUP(実施計画様式!AI223,―!$U$2:$V$3,2,FALSE),0)</f>
        <v>0</v>
      </c>
      <c r="AJ223">
        <f>IFERROR(VLOOKUP(実施計画様式!AJ223,―!$AD$2:$AE$14,2,FALSE),0)</f>
        <v>0</v>
      </c>
      <c r="AK223">
        <f>IFERROR(VLOOKUP(実施計画様式!AK223,―!$AD$2:$AE$14,2,FALSE),0)</f>
        <v>0</v>
      </c>
      <c r="AQ223">
        <f>IFERROR(VLOOKUP(実施計画様式!AQ223,―!$AG$2:$AH$4,2,FALSE),0)</f>
        <v>0</v>
      </c>
      <c r="AS223">
        <f t="shared" si="2"/>
        <v>0</v>
      </c>
      <c r="AT223">
        <v>99</v>
      </c>
      <c r="BB223" s="652" t="str">
        <f>IF(実施計画様式!F223="","",IF(PRODUCT(D223:AQ223)=0,"error",""))</f>
        <v/>
      </c>
    </row>
    <row r="224" spans="3:54">
      <c r="C224">
        <v>143</v>
      </c>
      <c r="D224" s="536">
        <f>IFERROR(VLOOKUP(実施計画様式!D224,―!A$14:B$16,2,FALSE),0)</f>
        <v>0</v>
      </c>
      <c r="E224">
        <f>IFERROR(VLOOKUP(実施計画様式!E224,―!$C$40:$D$47,2,FALSE),0)</f>
        <v>0</v>
      </c>
      <c r="F224">
        <f>IFERROR(VLOOKUP(実施計画様式!F224,―!$E$2:$F$2,2,FALSE),0)</f>
        <v>0</v>
      </c>
      <c r="G224">
        <f>IFERROR(VLOOKUP(実施計画様式!G224,―!$G$2:$H$2,2,FALSE),0)</f>
        <v>0</v>
      </c>
      <c r="H224">
        <f>IFERROR(VLOOKUP(実施計画様式!H224,―!$I$2:$J$2,2,FALSE),0)</f>
        <v>0</v>
      </c>
      <c r="J224">
        <f>IFERROR(VLOOKUP(実施計画様式!J224,―!$K$2:$L$2,2,FALSE),0)</f>
        <v>0</v>
      </c>
      <c r="K224">
        <f>IFERROR(VLOOKUP(実施計画様式!K224,―!$M$2:$N$2,2,FALSE),0)</f>
        <v>0</v>
      </c>
      <c r="L224">
        <f>IFERROR(VLOOKUP(実施計画様式!L224,―!$O$2:$P$10,2,FALSE),0)</f>
        <v>0</v>
      </c>
      <c r="AG224">
        <f>IFERROR(VLOOKUP(実施計画様式!AG224,―!$Q$2:$R$3,2,FALSE),0)</f>
        <v>0</v>
      </c>
      <c r="AH224">
        <f>IFERROR(VLOOKUP(実施計画様式!AH224,―!$S$2:$T$3,2,FALSE),0)</f>
        <v>0</v>
      </c>
      <c r="AI224">
        <f>IFERROR(VLOOKUP(実施計画様式!AI224,―!$U$2:$V$3,2,FALSE),0)</f>
        <v>0</v>
      </c>
      <c r="AJ224">
        <f>IFERROR(VLOOKUP(実施計画様式!AJ224,―!$AD$2:$AE$14,2,FALSE),0)</f>
        <v>0</v>
      </c>
      <c r="AK224">
        <f>IFERROR(VLOOKUP(実施計画様式!AK224,―!$AD$2:$AE$14,2,FALSE),0)</f>
        <v>0</v>
      </c>
      <c r="AQ224">
        <f>IFERROR(VLOOKUP(実施計画様式!AQ224,―!$AG$2:$AH$4,2,FALSE),0)</f>
        <v>0</v>
      </c>
      <c r="AS224">
        <f t="shared" si="2"/>
        <v>0</v>
      </c>
      <c r="AT224">
        <v>99</v>
      </c>
      <c r="BB224" s="652" t="str">
        <f>IF(実施計画様式!F224="","",IF(PRODUCT(D224:AQ224)=0,"error",""))</f>
        <v/>
      </c>
    </row>
    <row r="225" spans="3:54">
      <c r="C225">
        <v>144</v>
      </c>
      <c r="D225" s="536">
        <f>IFERROR(VLOOKUP(実施計画様式!D225,―!A$14:B$16,2,FALSE),0)</f>
        <v>0</v>
      </c>
      <c r="E225">
        <f>IFERROR(VLOOKUP(実施計画様式!E225,―!$C$40:$D$47,2,FALSE),0)</f>
        <v>0</v>
      </c>
      <c r="F225">
        <f>IFERROR(VLOOKUP(実施計画様式!F225,―!$E$2:$F$2,2,FALSE),0)</f>
        <v>0</v>
      </c>
      <c r="G225">
        <f>IFERROR(VLOOKUP(実施計画様式!G225,―!$G$2:$H$2,2,FALSE),0)</f>
        <v>0</v>
      </c>
      <c r="H225">
        <f>IFERROR(VLOOKUP(実施計画様式!H225,―!$I$2:$J$2,2,FALSE),0)</f>
        <v>0</v>
      </c>
      <c r="J225">
        <f>IFERROR(VLOOKUP(実施計画様式!J225,―!$K$2:$L$2,2,FALSE),0)</f>
        <v>0</v>
      </c>
      <c r="K225">
        <f>IFERROR(VLOOKUP(実施計画様式!K225,―!$M$2:$N$2,2,FALSE),0)</f>
        <v>0</v>
      </c>
      <c r="L225">
        <f>IFERROR(VLOOKUP(実施計画様式!L225,―!$O$2:$P$10,2,FALSE),0)</f>
        <v>0</v>
      </c>
      <c r="AG225">
        <f>IFERROR(VLOOKUP(実施計画様式!AG225,―!$Q$2:$R$3,2,FALSE),0)</f>
        <v>0</v>
      </c>
      <c r="AH225">
        <f>IFERROR(VLOOKUP(実施計画様式!AH225,―!$S$2:$T$3,2,FALSE),0)</f>
        <v>0</v>
      </c>
      <c r="AI225">
        <f>IFERROR(VLOOKUP(実施計画様式!AI225,―!$U$2:$V$3,2,FALSE),0)</f>
        <v>0</v>
      </c>
      <c r="AJ225">
        <f>IFERROR(VLOOKUP(実施計画様式!AJ225,―!$AD$2:$AE$14,2,FALSE),0)</f>
        <v>0</v>
      </c>
      <c r="AK225">
        <f>IFERROR(VLOOKUP(実施計画様式!AK225,―!$AD$2:$AE$14,2,FALSE),0)</f>
        <v>0</v>
      </c>
      <c r="AQ225">
        <f>IFERROR(VLOOKUP(実施計画様式!AQ225,―!$AG$2:$AH$4,2,FALSE),0)</f>
        <v>0</v>
      </c>
      <c r="AS225">
        <f t="shared" si="2"/>
        <v>0</v>
      </c>
      <c r="AT225">
        <v>99</v>
      </c>
      <c r="BB225" s="652" t="str">
        <f>IF(実施計画様式!F225="","",IF(PRODUCT(D225:AQ225)=0,"error",""))</f>
        <v/>
      </c>
    </row>
    <row r="226" spans="3:54">
      <c r="C226">
        <v>145</v>
      </c>
      <c r="D226" s="536">
        <f>IFERROR(VLOOKUP(実施計画様式!D226,―!A$14:B$16,2,FALSE),0)</f>
        <v>0</v>
      </c>
      <c r="E226">
        <f>IFERROR(VLOOKUP(実施計画様式!E226,―!$C$40:$D$47,2,FALSE),0)</f>
        <v>0</v>
      </c>
      <c r="F226">
        <f>IFERROR(VLOOKUP(実施計画様式!F226,―!$E$2:$F$2,2,FALSE),0)</f>
        <v>0</v>
      </c>
      <c r="G226">
        <f>IFERROR(VLOOKUP(実施計画様式!G226,―!$G$2:$H$2,2,FALSE),0)</f>
        <v>0</v>
      </c>
      <c r="H226">
        <f>IFERROR(VLOOKUP(実施計画様式!H226,―!$I$2:$J$2,2,FALSE),0)</f>
        <v>0</v>
      </c>
      <c r="J226">
        <f>IFERROR(VLOOKUP(実施計画様式!J226,―!$K$2:$L$2,2,FALSE),0)</f>
        <v>0</v>
      </c>
      <c r="K226">
        <f>IFERROR(VLOOKUP(実施計画様式!K226,―!$M$2:$N$2,2,FALSE),0)</f>
        <v>0</v>
      </c>
      <c r="L226">
        <f>IFERROR(VLOOKUP(実施計画様式!L226,―!$O$2:$P$10,2,FALSE),0)</f>
        <v>0</v>
      </c>
      <c r="AG226">
        <f>IFERROR(VLOOKUP(実施計画様式!AG226,―!$Q$2:$R$3,2,FALSE),0)</f>
        <v>0</v>
      </c>
      <c r="AH226">
        <f>IFERROR(VLOOKUP(実施計画様式!AH226,―!$S$2:$T$3,2,FALSE),0)</f>
        <v>0</v>
      </c>
      <c r="AI226">
        <f>IFERROR(VLOOKUP(実施計画様式!AI226,―!$U$2:$V$3,2,FALSE),0)</f>
        <v>0</v>
      </c>
      <c r="AJ226">
        <f>IFERROR(VLOOKUP(実施計画様式!AJ226,―!$AD$2:$AE$14,2,FALSE),0)</f>
        <v>0</v>
      </c>
      <c r="AK226">
        <f>IFERROR(VLOOKUP(実施計画様式!AK226,―!$AD$2:$AE$14,2,FALSE),0)</f>
        <v>0</v>
      </c>
      <c r="AQ226">
        <f>IFERROR(VLOOKUP(実施計画様式!AQ226,―!$AG$2:$AH$4,2,FALSE),0)</f>
        <v>0</v>
      </c>
      <c r="AS226">
        <f t="shared" si="2"/>
        <v>0</v>
      </c>
      <c r="AT226">
        <v>99</v>
      </c>
      <c r="BB226" s="652" t="str">
        <f>IF(実施計画様式!F226="","",IF(PRODUCT(D226:AQ226)=0,"error",""))</f>
        <v/>
      </c>
    </row>
    <row r="227" spans="3:54">
      <c r="C227">
        <v>146</v>
      </c>
      <c r="D227" s="536">
        <f>IFERROR(VLOOKUP(実施計画様式!D227,―!A$14:B$16,2,FALSE),0)</f>
        <v>0</v>
      </c>
      <c r="E227">
        <f>IFERROR(VLOOKUP(実施計画様式!E227,―!$C$40:$D$47,2,FALSE),0)</f>
        <v>0</v>
      </c>
      <c r="F227">
        <f>IFERROR(VLOOKUP(実施計画様式!F227,―!$E$2:$F$2,2,FALSE),0)</f>
        <v>0</v>
      </c>
      <c r="G227">
        <f>IFERROR(VLOOKUP(実施計画様式!G227,―!$G$2:$H$2,2,FALSE),0)</f>
        <v>0</v>
      </c>
      <c r="H227">
        <f>IFERROR(VLOOKUP(実施計画様式!H227,―!$I$2:$J$2,2,FALSE),0)</f>
        <v>0</v>
      </c>
      <c r="J227">
        <f>IFERROR(VLOOKUP(実施計画様式!J227,―!$K$2:$L$2,2,FALSE),0)</f>
        <v>0</v>
      </c>
      <c r="K227">
        <f>IFERROR(VLOOKUP(実施計画様式!K227,―!$M$2:$N$2,2,FALSE),0)</f>
        <v>0</v>
      </c>
      <c r="L227">
        <f>IFERROR(VLOOKUP(実施計画様式!L227,―!$O$2:$P$10,2,FALSE),0)</f>
        <v>0</v>
      </c>
      <c r="AG227">
        <f>IFERROR(VLOOKUP(実施計画様式!AG227,―!$Q$2:$R$3,2,FALSE),0)</f>
        <v>0</v>
      </c>
      <c r="AH227">
        <f>IFERROR(VLOOKUP(実施計画様式!AH227,―!$S$2:$T$3,2,FALSE),0)</f>
        <v>0</v>
      </c>
      <c r="AI227">
        <f>IFERROR(VLOOKUP(実施計画様式!AI227,―!$U$2:$V$3,2,FALSE),0)</f>
        <v>0</v>
      </c>
      <c r="AJ227">
        <f>IFERROR(VLOOKUP(実施計画様式!AJ227,―!$AD$2:$AE$14,2,FALSE),0)</f>
        <v>0</v>
      </c>
      <c r="AK227">
        <f>IFERROR(VLOOKUP(実施計画様式!AK227,―!$AD$2:$AE$14,2,FALSE),0)</f>
        <v>0</v>
      </c>
      <c r="AQ227">
        <f>IFERROR(VLOOKUP(実施計画様式!AQ227,―!$AG$2:$AH$4,2,FALSE),0)</f>
        <v>0</v>
      </c>
      <c r="AS227">
        <f t="shared" si="2"/>
        <v>0</v>
      </c>
      <c r="AT227">
        <v>99</v>
      </c>
      <c r="BB227" s="652" t="str">
        <f>IF(実施計画様式!F227="","",IF(PRODUCT(D227:AQ227)=0,"error",""))</f>
        <v/>
      </c>
    </row>
    <row r="228" spans="3:54">
      <c r="C228">
        <v>147</v>
      </c>
      <c r="D228" s="536">
        <f>IFERROR(VLOOKUP(実施計画様式!D228,―!A$14:B$16,2,FALSE),0)</f>
        <v>0</v>
      </c>
      <c r="E228">
        <f>IFERROR(VLOOKUP(実施計画様式!E228,―!$C$40:$D$47,2,FALSE),0)</f>
        <v>0</v>
      </c>
      <c r="F228">
        <f>IFERROR(VLOOKUP(実施計画様式!F228,―!$E$2:$F$2,2,FALSE),0)</f>
        <v>0</v>
      </c>
      <c r="G228">
        <f>IFERROR(VLOOKUP(実施計画様式!G228,―!$G$2:$H$2,2,FALSE),0)</f>
        <v>0</v>
      </c>
      <c r="H228">
        <f>IFERROR(VLOOKUP(実施計画様式!H228,―!$I$2:$J$2,2,FALSE),0)</f>
        <v>0</v>
      </c>
      <c r="J228">
        <f>IFERROR(VLOOKUP(実施計画様式!J228,―!$K$2:$L$2,2,FALSE),0)</f>
        <v>0</v>
      </c>
      <c r="K228">
        <f>IFERROR(VLOOKUP(実施計画様式!K228,―!$M$2:$N$2,2,FALSE),0)</f>
        <v>0</v>
      </c>
      <c r="L228">
        <f>IFERROR(VLOOKUP(実施計画様式!L228,―!$O$2:$P$10,2,FALSE),0)</f>
        <v>0</v>
      </c>
      <c r="AG228">
        <f>IFERROR(VLOOKUP(実施計画様式!AG228,―!$Q$2:$R$3,2,FALSE),0)</f>
        <v>0</v>
      </c>
      <c r="AH228">
        <f>IFERROR(VLOOKUP(実施計画様式!AH228,―!$S$2:$T$3,2,FALSE),0)</f>
        <v>0</v>
      </c>
      <c r="AI228">
        <f>IFERROR(VLOOKUP(実施計画様式!AI228,―!$U$2:$V$3,2,FALSE),0)</f>
        <v>0</v>
      </c>
      <c r="AJ228">
        <f>IFERROR(VLOOKUP(実施計画様式!AJ228,―!$AD$2:$AE$14,2,FALSE),0)</f>
        <v>0</v>
      </c>
      <c r="AK228">
        <f>IFERROR(VLOOKUP(実施計画様式!AK228,―!$AD$2:$AE$14,2,FALSE),0)</f>
        <v>0</v>
      </c>
      <c r="AQ228">
        <f>IFERROR(VLOOKUP(実施計画様式!AQ228,―!$AG$2:$AH$4,2,FALSE),0)</f>
        <v>0</v>
      </c>
      <c r="AS228">
        <f t="shared" si="2"/>
        <v>0</v>
      </c>
      <c r="AT228">
        <v>99</v>
      </c>
      <c r="BB228" s="652" t="str">
        <f>IF(実施計画様式!F228="","",IF(PRODUCT(D228:AQ228)=0,"error",""))</f>
        <v/>
      </c>
    </row>
    <row r="229" spans="3:54">
      <c r="C229">
        <v>148</v>
      </c>
      <c r="D229" s="536">
        <f>IFERROR(VLOOKUP(実施計画様式!D229,―!A$14:B$16,2,FALSE),0)</f>
        <v>0</v>
      </c>
      <c r="E229">
        <f>IFERROR(VLOOKUP(実施計画様式!E229,―!$C$40:$D$47,2,FALSE),0)</f>
        <v>0</v>
      </c>
      <c r="F229">
        <f>IFERROR(VLOOKUP(実施計画様式!F229,―!$E$2:$F$2,2,FALSE),0)</f>
        <v>0</v>
      </c>
      <c r="G229">
        <f>IFERROR(VLOOKUP(実施計画様式!G229,―!$G$2:$H$2,2,FALSE),0)</f>
        <v>0</v>
      </c>
      <c r="H229">
        <f>IFERROR(VLOOKUP(実施計画様式!H229,―!$I$2:$J$2,2,FALSE),0)</f>
        <v>0</v>
      </c>
      <c r="J229">
        <f>IFERROR(VLOOKUP(実施計画様式!J229,―!$K$2:$L$2,2,FALSE),0)</f>
        <v>0</v>
      </c>
      <c r="K229">
        <f>IFERROR(VLOOKUP(実施計画様式!K229,―!$M$2:$N$2,2,FALSE),0)</f>
        <v>0</v>
      </c>
      <c r="L229">
        <f>IFERROR(VLOOKUP(実施計画様式!L229,―!$O$2:$P$10,2,FALSE),0)</f>
        <v>0</v>
      </c>
      <c r="AG229">
        <f>IFERROR(VLOOKUP(実施計画様式!AG229,―!$Q$2:$R$3,2,FALSE),0)</f>
        <v>0</v>
      </c>
      <c r="AH229">
        <f>IFERROR(VLOOKUP(実施計画様式!AH229,―!$S$2:$T$3,2,FALSE),0)</f>
        <v>0</v>
      </c>
      <c r="AI229">
        <f>IFERROR(VLOOKUP(実施計画様式!AI229,―!$U$2:$V$3,2,FALSE),0)</f>
        <v>0</v>
      </c>
      <c r="AJ229">
        <f>IFERROR(VLOOKUP(実施計画様式!AJ229,―!$AD$2:$AE$14,2,FALSE),0)</f>
        <v>0</v>
      </c>
      <c r="AK229">
        <f>IFERROR(VLOOKUP(実施計画様式!AK229,―!$AD$2:$AE$14,2,FALSE),0)</f>
        <v>0</v>
      </c>
      <c r="AQ229">
        <f>IFERROR(VLOOKUP(実施計画様式!AQ229,―!$AG$2:$AH$4,2,FALSE),0)</f>
        <v>0</v>
      </c>
      <c r="AS229">
        <f t="shared" si="2"/>
        <v>0</v>
      </c>
      <c r="AT229">
        <v>99</v>
      </c>
      <c r="BB229" s="652" t="str">
        <f>IF(実施計画様式!F229="","",IF(PRODUCT(D229:AQ229)=0,"error",""))</f>
        <v/>
      </c>
    </row>
    <row r="230" spans="3:54">
      <c r="C230">
        <v>149</v>
      </c>
      <c r="D230" s="536">
        <f>IFERROR(VLOOKUP(実施計画様式!D230,―!A$14:B$16,2,FALSE),0)</f>
        <v>0</v>
      </c>
      <c r="E230">
        <f>IFERROR(VLOOKUP(実施計画様式!E230,―!$C$40:$D$47,2,FALSE),0)</f>
        <v>0</v>
      </c>
      <c r="F230">
        <f>IFERROR(VLOOKUP(実施計画様式!F230,―!$E$2:$F$2,2,FALSE),0)</f>
        <v>0</v>
      </c>
      <c r="G230">
        <f>IFERROR(VLOOKUP(実施計画様式!G230,―!$G$2:$H$2,2,FALSE),0)</f>
        <v>0</v>
      </c>
      <c r="H230">
        <f>IFERROR(VLOOKUP(実施計画様式!H230,―!$I$2:$J$2,2,FALSE),0)</f>
        <v>0</v>
      </c>
      <c r="J230">
        <f>IFERROR(VLOOKUP(実施計画様式!J230,―!$K$2:$L$2,2,FALSE),0)</f>
        <v>0</v>
      </c>
      <c r="K230">
        <f>IFERROR(VLOOKUP(実施計画様式!K230,―!$M$2:$N$2,2,FALSE),0)</f>
        <v>0</v>
      </c>
      <c r="L230">
        <f>IFERROR(VLOOKUP(実施計画様式!L230,―!$O$2:$P$10,2,FALSE),0)</f>
        <v>0</v>
      </c>
      <c r="AG230">
        <f>IFERROR(VLOOKUP(実施計画様式!AG230,―!$Q$2:$R$3,2,FALSE),0)</f>
        <v>0</v>
      </c>
      <c r="AH230">
        <f>IFERROR(VLOOKUP(実施計画様式!AH230,―!$S$2:$T$3,2,FALSE),0)</f>
        <v>0</v>
      </c>
      <c r="AI230">
        <f>IFERROR(VLOOKUP(実施計画様式!AI230,―!$U$2:$V$3,2,FALSE),0)</f>
        <v>0</v>
      </c>
      <c r="AJ230">
        <f>IFERROR(VLOOKUP(実施計画様式!AJ230,―!$AD$2:$AE$14,2,FALSE),0)</f>
        <v>0</v>
      </c>
      <c r="AK230">
        <f>IFERROR(VLOOKUP(実施計画様式!AK230,―!$AD$2:$AE$14,2,FALSE),0)</f>
        <v>0</v>
      </c>
      <c r="AQ230">
        <f>IFERROR(VLOOKUP(実施計画様式!AQ230,―!$AG$2:$AH$4,2,FALSE),0)</f>
        <v>0</v>
      </c>
      <c r="AS230">
        <f t="shared" si="2"/>
        <v>0</v>
      </c>
      <c r="AT230">
        <v>99</v>
      </c>
      <c r="BB230" s="652" t="str">
        <f>IF(実施計画様式!F230="","",IF(PRODUCT(D230:AQ230)=0,"error",""))</f>
        <v/>
      </c>
    </row>
    <row r="231" spans="3:54">
      <c r="C231">
        <v>150</v>
      </c>
      <c r="D231" s="536">
        <f>IFERROR(VLOOKUP(実施計画様式!D231,―!A$14:B$16,2,FALSE),0)</f>
        <v>0</v>
      </c>
      <c r="E231">
        <f>IFERROR(VLOOKUP(実施計画様式!E231,―!$C$40:$D$47,2,FALSE),0)</f>
        <v>0</v>
      </c>
      <c r="F231">
        <f>IFERROR(VLOOKUP(実施計画様式!F231,―!$E$2:$F$2,2,FALSE),0)</f>
        <v>0</v>
      </c>
      <c r="G231">
        <f>IFERROR(VLOOKUP(実施計画様式!G231,―!$G$2:$H$2,2,FALSE),0)</f>
        <v>0</v>
      </c>
      <c r="H231">
        <f>IFERROR(VLOOKUP(実施計画様式!H231,―!$I$2:$J$2,2,FALSE),0)</f>
        <v>0</v>
      </c>
      <c r="J231">
        <f>IFERROR(VLOOKUP(実施計画様式!J231,―!$K$2:$L$2,2,FALSE),0)</f>
        <v>0</v>
      </c>
      <c r="K231">
        <f>IFERROR(VLOOKUP(実施計画様式!K231,―!$M$2:$N$2,2,FALSE),0)</f>
        <v>0</v>
      </c>
      <c r="L231">
        <f>IFERROR(VLOOKUP(実施計画様式!L231,―!$O$2:$P$10,2,FALSE),0)</f>
        <v>0</v>
      </c>
      <c r="AG231">
        <f>IFERROR(VLOOKUP(実施計画様式!AG231,―!$Q$2:$R$3,2,FALSE),0)</f>
        <v>0</v>
      </c>
      <c r="AH231">
        <f>IFERROR(VLOOKUP(実施計画様式!AH231,―!$S$2:$T$3,2,FALSE),0)</f>
        <v>0</v>
      </c>
      <c r="AI231">
        <f>IFERROR(VLOOKUP(実施計画様式!AI231,―!$U$2:$V$3,2,FALSE),0)</f>
        <v>0</v>
      </c>
      <c r="AJ231">
        <f>IFERROR(VLOOKUP(実施計画様式!AJ231,―!$AD$2:$AE$14,2,FALSE),0)</f>
        <v>0</v>
      </c>
      <c r="AK231">
        <f>IFERROR(VLOOKUP(実施計画様式!AK231,―!$AD$2:$AE$14,2,FALSE),0)</f>
        <v>0</v>
      </c>
      <c r="AQ231">
        <f>IFERROR(VLOOKUP(実施計画様式!AQ231,―!$AG$2:$AH$4,2,FALSE),0)</f>
        <v>0</v>
      </c>
      <c r="AS231">
        <f t="shared" si="2"/>
        <v>0</v>
      </c>
      <c r="AT231">
        <v>99</v>
      </c>
      <c r="BB231" s="652" t="str">
        <f>IF(実施計画様式!F231="","",IF(PRODUCT(D231:AQ231)=0,"error",""))</f>
        <v/>
      </c>
    </row>
    <row r="232" spans="3:54">
      <c r="C232">
        <v>151</v>
      </c>
      <c r="D232" s="536">
        <f>IFERROR(VLOOKUP(実施計画様式!D232,―!A$14:B$16,2,FALSE),0)</f>
        <v>0</v>
      </c>
      <c r="E232">
        <f>IFERROR(VLOOKUP(実施計画様式!E232,―!$C$40:$D$47,2,FALSE),0)</f>
        <v>0</v>
      </c>
      <c r="F232">
        <f>IFERROR(VLOOKUP(実施計画様式!F232,―!$E$2:$F$2,2,FALSE),0)</f>
        <v>0</v>
      </c>
      <c r="G232">
        <f>IFERROR(VLOOKUP(実施計画様式!G232,―!$G$2:$H$2,2,FALSE),0)</f>
        <v>0</v>
      </c>
      <c r="H232">
        <f>IFERROR(VLOOKUP(実施計画様式!H232,―!$I$2:$J$2,2,FALSE),0)</f>
        <v>0</v>
      </c>
      <c r="J232">
        <f>IFERROR(VLOOKUP(実施計画様式!J232,―!$K$2:$L$2,2,FALSE),0)</f>
        <v>0</v>
      </c>
      <c r="K232">
        <f>IFERROR(VLOOKUP(実施計画様式!K232,―!$M$2:$N$2,2,FALSE),0)</f>
        <v>0</v>
      </c>
      <c r="L232">
        <f>IFERROR(VLOOKUP(実施計画様式!L232,―!$O$2:$P$10,2,FALSE),0)</f>
        <v>0</v>
      </c>
      <c r="AG232">
        <f>IFERROR(VLOOKUP(実施計画様式!AG232,―!$Q$2:$R$3,2,FALSE),0)</f>
        <v>0</v>
      </c>
      <c r="AH232">
        <f>IFERROR(VLOOKUP(実施計画様式!AH232,―!$S$2:$T$3,2,FALSE),0)</f>
        <v>0</v>
      </c>
      <c r="AI232">
        <f>IFERROR(VLOOKUP(実施計画様式!AI232,―!$U$2:$V$3,2,FALSE),0)</f>
        <v>0</v>
      </c>
      <c r="AJ232">
        <f>IFERROR(VLOOKUP(実施計画様式!AJ232,―!$AD$2:$AE$14,2,FALSE),0)</f>
        <v>0</v>
      </c>
      <c r="AK232">
        <f>IFERROR(VLOOKUP(実施計画様式!AK232,―!$AD$2:$AE$14,2,FALSE),0)</f>
        <v>0</v>
      </c>
      <c r="AQ232">
        <f>IFERROR(VLOOKUP(実施計画様式!AQ232,―!$AG$2:$AH$4,2,FALSE),0)</f>
        <v>0</v>
      </c>
      <c r="AS232">
        <f t="shared" si="2"/>
        <v>0</v>
      </c>
      <c r="AT232">
        <v>99</v>
      </c>
      <c r="BB232" s="652" t="str">
        <f>IF(実施計画様式!F232="","",IF(PRODUCT(D232:AQ232)=0,"error",""))</f>
        <v/>
      </c>
    </row>
    <row r="233" spans="3:54">
      <c r="C233">
        <v>152</v>
      </c>
      <c r="D233" s="536">
        <f>IFERROR(VLOOKUP(実施計画様式!D233,―!A$14:B$16,2,FALSE),0)</f>
        <v>0</v>
      </c>
      <c r="E233">
        <f>IFERROR(VLOOKUP(実施計画様式!E233,―!$C$40:$D$47,2,FALSE),0)</f>
        <v>0</v>
      </c>
      <c r="F233">
        <f>IFERROR(VLOOKUP(実施計画様式!F233,―!$E$2:$F$2,2,FALSE),0)</f>
        <v>0</v>
      </c>
      <c r="G233">
        <f>IFERROR(VLOOKUP(実施計画様式!G233,―!$G$2:$H$2,2,FALSE),0)</f>
        <v>0</v>
      </c>
      <c r="H233">
        <f>IFERROR(VLOOKUP(実施計画様式!H233,―!$I$2:$J$2,2,FALSE),0)</f>
        <v>0</v>
      </c>
      <c r="J233">
        <f>IFERROR(VLOOKUP(実施計画様式!J233,―!$K$2:$L$2,2,FALSE),0)</f>
        <v>0</v>
      </c>
      <c r="K233">
        <f>IFERROR(VLOOKUP(実施計画様式!K233,―!$M$2:$N$2,2,FALSE),0)</f>
        <v>0</v>
      </c>
      <c r="L233">
        <f>IFERROR(VLOOKUP(実施計画様式!L233,―!$O$2:$P$10,2,FALSE),0)</f>
        <v>0</v>
      </c>
      <c r="AG233">
        <f>IFERROR(VLOOKUP(実施計画様式!AG233,―!$Q$2:$R$3,2,FALSE),0)</f>
        <v>0</v>
      </c>
      <c r="AH233">
        <f>IFERROR(VLOOKUP(実施計画様式!AH233,―!$S$2:$T$3,2,FALSE),0)</f>
        <v>0</v>
      </c>
      <c r="AI233">
        <f>IFERROR(VLOOKUP(実施計画様式!AI233,―!$U$2:$V$3,2,FALSE),0)</f>
        <v>0</v>
      </c>
      <c r="AJ233">
        <f>IFERROR(VLOOKUP(実施計画様式!AJ233,―!$AD$2:$AE$14,2,FALSE),0)</f>
        <v>0</v>
      </c>
      <c r="AK233">
        <f>IFERROR(VLOOKUP(実施計画様式!AK233,―!$AD$2:$AE$14,2,FALSE),0)</f>
        <v>0</v>
      </c>
      <c r="AQ233">
        <f>IFERROR(VLOOKUP(実施計画様式!AQ233,―!$AG$2:$AH$4,2,FALSE),0)</f>
        <v>0</v>
      </c>
      <c r="AS233">
        <f t="shared" si="2"/>
        <v>0</v>
      </c>
      <c r="AT233">
        <v>99</v>
      </c>
      <c r="BB233" s="652" t="str">
        <f>IF(実施計画様式!F233="","",IF(PRODUCT(D233:AQ233)=0,"error",""))</f>
        <v/>
      </c>
    </row>
    <row r="234" spans="3:54">
      <c r="C234">
        <v>153</v>
      </c>
      <c r="D234" s="536">
        <f>IFERROR(VLOOKUP(実施計画様式!D234,―!A$14:B$16,2,FALSE),0)</f>
        <v>0</v>
      </c>
      <c r="E234">
        <f>IFERROR(VLOOKUP(実施計画様式!E234,―!$C$40:$D$47,2,FALSE),0)</f>
        <v>0</v>
      </c>
      <c r="F234">
        <f>IFERROR(VLOOKUP(実施計画様式!F234,―!$E$2:$F$2,2,FALSE),0)</f>
        <v>0</v>
      </c>
      <c r="G234">
        <f>IFERROR(VLOOKUP(実施計画様式!G234,―!$G$2:$H$2,2,FALSE),0)</f>
        <v>0</v>
      </c>
      <c r="H234">
        <f>IFERROR(VLOOKUP(実施計画様式!H234,―!$I$2:$J$2,2,FALSE),0)</f>
        <v>0</v>
      </c>
      <c r="J234">
        <f>IFERROR(VLOOKUP(実施計画様式!J234,―!$K$2:$L$2,2,FALSE),0)</f>
        <v>0</v>
      </c>
      <c r="K234">
        <f>IFERROR(VLOOKUP(実施計画様式!K234,―!$M$2:$N$2,2,FALSE),0)</f>
        <v>0</v>
      </c>
      <c r="L234">
        <f>IFERROR(VLOOKUP(実施計画様式!L234,―!$O$2:$P$10,2,FALSE),0)</f>
        <v>0</v>
      </c>
      <c r="AG234">
        <f>IFERROR(VLOOKUP(実施計画様式!AG234,―!$Q$2:$R$3,2,FALSE),0)</f>
        <v>0</v>
      </c>
      <c r="AH234">
        <f>IFERROR(VLOOKUP(実施計画様式!AH234,―!$S$2:$T$3,2,FALSE),0)</f>
        <v>0</v>
      </c>
      <c r="AI234">
        <f>IFERROR(VLOOKUP(実施計画様式!AI234,―!$U$2:$V$3,2,FALSE),0)</f>
        <v>0</v>
      </c>
      <c r="AJ234">
        <f>IFERROR(VLOOKUP(実施計画様式!AJ234,―!$AD$2:$AE$14,2,FALSE),0)</f>
        <v>0</v>
      </c>
      <c r="AK234">
        <f>IFERROR(VLOOKUP(実施計画様式!AK234,―!$AD$2:$AE$14,2,FALSE),0)</f>
        <v>0</v>
      </c>
      <c r="AQ234">
        <f>IFERROR(VLOOKUP(実施計画様式!AQ234,―!$AG$2:$AH$4,2,FALSE),0)</f>
        <v>0</v>
      </c>
      <c r="AS234">
        <f t="shared" si="2"/>
        <v>0</v>
      </c>
      <c r="AT234">
        <v>99</v>
      </c>
      <c r="BB234" s="652" t="str">
        <f>IF(実施計画様式!F234="","",IF(PRODUCT(D234:AQ234)=0,"error",""))</f>
        <v/>
      </c>
    </row>
    <row r="235" spans="3:54">
      <c r="C235">
        <v>154</v>
      </c>
      <c r="D235" s="536">
        <f>IFERROR(VLOOKUP(実施計画様式!D235,―!A$14:B$16,2,FALSE),0)</f>
        <v>0</v>
      </c>
      <c r="E235">
        <f>IFERROR(VLOOKUP(実施計画様式!E235,―!$C$40:$D$47,2,FALSE),0)</f>
        <v>0</v>
      </c>
      <c r="F235">
        <f>IFERROR(VLOOKUP(実施計画様式!F235,―!$E$2:$F$2,2,FALSE),0)</f>
        <v>0</v>
      </c>
      <c r="G235">
        <f>IFERROR(VLOOKUP(実施計画様式!G235,―!$G$2:$H$2,2,FALSE),0)</f>
        <v>0</v>
      </c>
      <c r="H235">
        <f>IFERROR(VLOOKUP(実施計画様式!H235,―!$I$2:$J$2,2,FALSE),0)</f>
        <v>0</v>
      </c>
      <c r="J235">
        <f>IFERROR(VLOOKUP(実施計画様式!J235,―!$K$2:$L$2,2,FALSE),0)</f>
        <v>0</v>
      </c>
      <c r="K235">
        <f>IFERROR(VLOOKUP(実施計画様式!K235,―!$M$2:$N$2,2,FALSE),0)</f>
        <v>0</v>
      </c>
      <c r="L235">
        <f>IFERROR(VLOOKUP(実施計画様式!L235,―!$O$2:$P$10,2,FALSE),0)</f>
        <v>0</v>
      </c>
      <c r="AG235">
        <f>IFERROR(VLOOKUP(実施計画様式!AG235,―!$Q$2:$R$3,2,FALSE),0)</f>
        <v>0</v>
      </c>
      <c r="AH235">
        <f>IFERROR(VLOOKUP(実施計画様式!AH235,―!$S$2:$T$3,2,FALSE),0)</f>
        <v>0</v>
      </c>
      <c r="AI235">
        <f>IFERROR(VLOOKUP(実施計画様式!AI235,―!$U$2:$V$3,2,FALSE),0)</f>
        <v>0</v>
      </c>
      <c r="AJ235">
        <f>IFERROR(VLOOKUP(実施計画様式!AJ235,―!$AD$2:$AE$14,2,FALSE),0)</f>
        <v>0</v>
      </c>
      <c r="AK235">
        <f>IFERROR(VLOOKUP(実施計画様式!AK235,―!$AD$2:$AE$14,2,FALSE),0)</f>
        <v>0</v>
      </c>
      <c r="AQ235">
        <f>IFERROR(VLOOKUP(実施計画様式!AQ235,―!$AG$2:$AH$4,2,FALSE),0)</f>
        <v>0</v>
      </c>
      <c r="AS235">
        <f t="shared" si="2"/>
        <v>0</v>
      </c>
      <c r="AT235">
        <v>99</v>
      </c>
      <c r="BB235" s="652" t="str">
        <f>IF(実施計画様式!F235="","",IF(PRODUCT(D235:AQ235)=0,"error",""))</f>
        <v/>
      </c>
    </row>
    <row r="236" spans="3:54">
      <c r="C236">
        <v>155</v>
      </c>
      <c r="D236" s="536">
        <f>IFERROR(VLOOKUP(実施計画様式!D236,―!A$14:B$16,2,FALSE),0)</f>
        <v>0</v>
      </c>
      <c r="E236">
        <f>IFERROR(VLOOKUP(実施計画様式!E236,―!$C$40:$D$47,2,FALSE),0)</f>
        <v>0</v>
      </c>
      <c r="F236">
        <f>IFERROR(VLOOKUP(実施計画様式!F236,―!$E$2:$F$2,2,FALSE),0)</f>
        <v>0</v>
      </c>
      <c r="G236">
        <f>IFERROR(VLOOKUP(実施計画様式!G236,―!$G$2:$H$2,2,FALSE),0)</f>
        <v>0</v>
      </c>
      <c r="H236">
        <f>IFERROR(VLOOKUP(実施計画様式!H236,―!$I$2:$J$2,2,FALSE),0)</f>
        <v>0</v>
      </c>
      <c r="J236">
        <f>IFERROR(VLOOKUP(実施計画様式!J236,―!$K$2:$L$2,2,FALSE),0)</f>
        <v>0</v>
      </c>
      <c r="K236">
        <f>IFERROR(VLOOKUP(実施計画様式!K236,―!$M$2:$N$2,2,FALSE),0)</f>
        <v>0</v>
      </c>
      <c r="L236">
        <f>IFERROR(VLOOKUP(実施計画様式!L236,―!$O$2:$P$10,2,FALSE),0)</f>
        <v>0</v>
      </c>
      <c r="AG236">
        <f>IFERROR(VLOOKUP(実施計画様式!AG236,―!$Q$2:$R$3,2,FALSE),0)</f>
        <v>0</v>
      </c>
      <c r="AH236">
        <f>IFERROR(VLOOKUP(実施計画様式!AH236,―!$S$2:$T$3,2,FALSE),0)</f>
        <v>0</v>
      </c>
      <c r="AI236">
        <f>IFERROR(VLOOKUP(実施計画様式!AI236,―!$U$2:$V$3,2,FALSE),0)</f>
        <v>0</v>
      </c>
      <c r="AJ236">
        <f>IFERROR(VLOOKUP(実施計画様式!AJ236,―!$AD$2:$AE$14,2,FALSE),0)</f>
        <v>0</v>
      </c>
      <c r="AK236">
        <f>IFERROR(VLOOKUP(実施計画様式!AK236,―!$AD$2:$AE$14,2,FALSE),0)</f>
        <v>0</v>
      </c>
      <c r="AQ236">
        <f>IFERROR(VLOOKUP(実施計画様式!AQ236,―!$AG$2:$AH$4,2,FALSE),0)</f>
        <v>0</v>
      </c>
      <c r="AS236">
        <f t="shared" si="2"/>
        <v>0</v>
      </c>
      <c r="AT236">
        <v>99</v>
      </c>
      <c r="BB236" s="652" t="str">
        <f>IF(実施計画様式!F236="","",IF(PRODUCT(D236:AQ236)=0,"error",""))</f>
        <v/>
      </c>
    </row>
    <row r="237" spans="3:54">
      <c r="C237">
        <v>156</v>
      </c>
      <c r="D237" s="536">
        <f>IFERROR(VLOOKUP(実施計画様式!D237,―!A$14:B$16,2,FALSE),0)</f>
        <v>0</v>
      </c>
      <c r="E237">
        <f>IFERROR(VLOOKUP(実施計画様式!E237,―!$C$40:$D$47,2,FALSE),0)</f>
        <v>0</v>
      </c>
      <c r="F237">
        <f>IFERROR(VLOOKUP(実施計画様式!F237,―!$E$2:$F$2,2,FALSE),0)</f>
        <v>0</v>
      </c>
      <c r="G237">
        <f>IFERROR(VLOOKUP(実施計画様式!G237,―!$G$2:$H$2,2,FALSE),0)</f>
        <v>0</v>
      </c>
      <c r="H237">
        <f>IFERROR(VLOOKUP(実施計画様式!H237,―!$I$2:$J$2,2,FALSE),0)</f>
        <v>0</v>
      </c>
      <c r="J237">
        <f>IFERROR(VLOOKUP(実施計画様式!J237,―!$K$2:$L$2,2,FALSE),0)</f>
        <v>0</v>
      </c>
      <c r="K237">
        <f>IFERROR(VLOOKUP(実施計画様式!K237,―!$M$2:$N$2,2,FALSE),0)</f>
        <v>0</v>
      </c>
      <c r="L237">
        <f>IFERROR(VLOOKUP(実施計画様式!L237,―!$O$2:$P$10,2,FALSE),0)</f>
        <v>0</v>
      </c>
      <c r="AG237">
        <f>IFERROR(VLOOKUP(実施計画様式!AG237,―!$Q$2:$R$3,2,FALSE),0)</f>
        <v>0</v>
      </c>
      <c r="AH237">
        <f>IFERROR(VLOOKUP(実施計画様式!AH237,―!$S$2:$T$3,2,FALSE),0)</f>
        <v>0</v>
      </c>
      <c r="AI237">
        <f>IFERROR(VLOOKUP(実施計画様式!AI237,―!$U$2:$V$3,2,FALSE),0)</f>
        <v>0</v>
      </c>
      <c r="AJ237">
        <f>IFERROR(VLOOKUP(実施計画様式!AJ237,―!$AD$2:$AE$14,2,FALSE),0)</f>
        <v>0</v>
      </c>
      <c r="AK237">
        <f>IFERROR(VLOOKUP(実施計画様式!AK237,―!$AD$2:$AE$14,2,FALSE),0)</f>
        <v>0</v>
      </c>
      <c r="AQ237">
        <f>IFERROR(VLOOKUP(実施計画様式!AQ237,―!$AG$2:$AH$4,2,FALSE),0)</f>
        <v>0</v>
      </c>
      <c r="AS237">
        <f t="shared" si="2"/>
        <v>0</v>
      </c>
      <c r="AT237">
        <v>99</v>
      </c>
      <c r="BB237" s="652" t="str">
        <f>IF(実施計画様式!F237="","",IF(PRODUCT(D237:AQ237)=0,"error",""))</f>
        <v/>
      </c>
    </row>
    <row r="238" spans="3:54">
      <c r="C238">
        <v>157</v>
      </c>
      <c r="D238" s="536">
        <f>IFERROR(VLOOKUP(実施計画様式!D238,―!A$14:B$16,2,FALSE),0)</f>
        <v>0</v>
      </c>
      <c r="E238">
        <f>IFERROR(VLOOKUP(実施計画様式!E238,―!$C$40:$D$47,2,FALSE),0)</f>
        <v>0</v>
      </c>
      <c r="F238">
        <f>IFERROR(VLOOKUP(実施計画様式!F238,―!$E$2:$F$2,2,FALSE),0)</f>
        <v>0</v>
      </c>
      <c r="G238">
        <f>IFERROR(VLOOKUP(実施計画様式!G238,―!$G$2:$H$2,2,FALSE),0)</f>
        <v>0</v>
      </c>
      <c r="H238">
        <f>IFERROR(VLOOKUP(実施計画様式!H238,―!$I$2:$J$2,2,FALSE),0)</f>
        <v>0</v>
      </c>
      <c r="J238">
        <f>IFERROR(VLOOKUP(実施計画様式!J238,―!$K$2:$L$2,2,FALSE),0)</f>
        <v>0</v>
      </c>
      <c r="K238">
        <f>IFERROR(VLOOKUP(実施計画様式!K238,―!$M$2:$N$2,2,FALSE),0)</f>
        <v>0</v>
      </c>
      <c r="L238">
        <f>IFERROR(VLOOKUP(実施計画様式!L238,―!$O$2:$P$10,2,FALSE),0)</f>
        <v>0</v>
      </c>
      <c r="AG238">
        <f>IFERROR(VLOOKUP(実施計画様式!AG238,―!$Q$2:$R$3,2,FALSE),0)</f>
        <v>0</v>
      </c>
      <c r="AH238">
        <f>IFERROR(VLOOKUP(実施計画様式!AH238,―!$S$2:$T$3,2,FALSE),0)</f>
        <v>0</v>
      </c>
      <c r="AI238">
        <f>IFERROR(VLOOKUP(実施計画様式!AI238,―!$U$2:$V$3,2,FALSE),0)</f>
        <v>0</v>
      </c>
      <c r="AJ238">
        <f>IFERROR(VLOOKUP(実施計画様式!AJ238,―!$AD$2:$AE$14,2,FALSE),0)</f>
        <v>0</v>
      </c>
      <c r="AK238">
        <f>IFERROR(VLOOKUP(実施計画様式!AK238,―!$AD$2:$AE$14,2,FALSE),0)</f>
        <v>0</v>
      </c>
      <c r="AQ238">
        <f>IFERROR(VLOOKUP(実施計画様式!AQ238,―!$AG$2:$AH$4,2,FALSE),0)</f>
        <v>0</v>
      </c>
      <c r="AS238">
        <f t="shared" si="2"/>
        <v>0</v>
      </c>
      <c r="AT238">
        <v>99</v>
      </c>
      <c r="BB238" s="652" t="str">
        <f>IF(実施計画様式!F238="","",IF(PRODUCT(D238:AQ238)=0,"error",""))</f>
        <v/>
      </c>
    </row>
    <row r="239" spans="3:54">
      <c r="C239">
        <v>158</v>
      </c>
      <c r="D239" s="536">
        <f>IFERROR(VLOOKUP(実施計画様式!D239,―!A$14:B$16,2,FALSE),0)</f>
        <v>0</v>
      </c>
      <c r="E239">
        <f>IFERROR(VLOOKUP(実施計画様式!E239,―!$C$40:$D$47,2,FALSE),0)</f>
        <v>0</v>
      </c>
      <c r="F239">
        <f>IFERROR(VLOOKUP(実施計画様式!F239,―!$E$2:$F$2,2,FALSE),0)</f>
        <v>0</v>
      </c>
      <c r="G239">
        <f>IFERROR(VLOOKUP(実施計画様式!G239,―!$G$2:$H$2,2,FALSE),0)</f>
        <v>0</v>
      </c>
      <c r="H239">
        <f>IFERROR(VLOOKUP(実施計画様式!H239,―!$I$2:$J$2,2,FALSE),0)</f>
        <v>0</v>
      </c>
      <c r="J239">
        <f>IFERROR(VLOOKUP(実施計画様式!J239,―!$K$2:$L$2,2,FALSE),0)</f>
        <v>0</v>
      </c>
      <c r="K239">
        <f>IFERROR(VLOOKUP(実施計画様式!K239,―!$M$2:$N$2,2,FALSE),0)</f>
        <v>0</v>
      </c>
      <c r="L239">
        <f>IFERROR(VLOOKUP(実施計画様式!L239,―!$O$2:$P$10,2,FALSE),0)</f>
        <v>0</v>
      </c>
      <c r="AG239">
        <f>IFERROR(VLOOKUP(実施計画様式!AG239,―!$Q$2:$R$3,2,FALSE),0)</f>
        <v>0</v>
      </c>
      <c r="AH239">
        <f>IFERROR(VLOOKUP(実施計画様式!AH239,―!$S$2:$T$3,2,FALSE),0)</f>
        <v>0</v>
      </c>
      <c r="AI239">
        <f>IFERROR(VLOOKUP(実施計画様式!AI239,―!$U$2:$V$3,2,FALSE),0)</f>
        <v>0</v>
      </c>
      <c r="AJ239">
        <f>IFERROR(VLOOKUP(実施計画様式!AJ239,―!$AD$2:$AE$14,2,FALSE),0)</f>
        <v>0</v>
      </c>
      <c r="AK239">
        <f>IFERROR(VLOOKUP(実施計画様式!AK239,―!$AD$2:$AE$14,2,FALSE),0)</f>
        <v>0</v>
      </c>
      <c r="AQ239">
        <f>IFERROR(VLOOKUP(実施計画様式!AQ239,―!$AG$2:$AH$4,2,FALSE),0)</f>
        <v>0</v>
      </c>
      <c r="AS239">
        <f t="shared" si="2"/>
        <v>0</v>
      </c>
      <c r="AT239">
        <v>99</v>
      </c>
      <c r="BB239" s="652" t="str">
        <f>IF(実施計画様式!F239="","",IF(PRODUCT(D239:AQ239)=0,"error",""))</f>
        <v/>
      </c>
    </row>
    <row r="240" spans="3:54">
      <c r="C240">
        <v>159</v>
      </c>
      <c r="D240" s="536">
        <f>IFERROR(VLOOKUP(実施計画様式!D240,―!A$14:B$16,2,FALSE),0)</f>
        <v>0</v>
      </c>
      <c r="E240">
        <f>IFERROR(VLOOKUP(実施計画様式!E240,―!$C$40:$D$47,2,FALSE),0)</f>
        <v>0</v>
      </c>
      <c r="F240">
        <f>IFERROR(VLOOKUP(実施計画様式!F240,―!$E$2:$F$2,2,FALSE),0)</f>
        <v>0</v>
      </c>
      <c r="G240">
        <f>IFERROR(VLOOKUP(実施計画様式!G240,―!$G$2:$H$2,2,FALSE),0)</f>
        <v>0</v>
      </c>
      <c r="H240">
        <f>IFERROR(VLOOKUP(実施計画様式!H240,―!$I$2:$J$2,2,FALSE),0)</f>
        <v>0</v>
      </c>
      <c r="J240">
        <f>IFERROR(VLOOKUP(実施計画様式!J240,―!$K$2:$L$2,2,FALSE),0)</f>
        <v>0</v>
      </c>
      <c r="K240">
        <f>IFERROR(VLOOKUP(実施計画様式!K240,―!$M$2:$N$2,2,FALSE),0)</f>
        <v>0</v>
      </c>
      <c r="L240">
        <f>IFERROR(VLOOKUP(実施計画様式!L240,―!$O$2:$P$10,2,FALSE),0)</f>
        <v>0</v>
      </c>
      <c r="AG240">
        <f>IFERROR(VLOOKUP(実施計画様式!AG240,―!$Q$2:$R$3,2,FALSE),0)</f>
        <v>0</v>
      </c>
      <c r="AH240">
        <f>IFERROR(VLOOKUP(実施計画様式!AH240,―!$S$2:$T$3,2,FALSE),0)</f>
        <v>0</v>
      </c>
      <c r="AI240">
        <f>IFERROR(VLOOKUP(実施計画様式!AI240,―!$U$2:$V$3,2,FALSE),0)</f>
        <v>0</v>
      </c>
      <c r="AJ240">
        <f>IFERROR(VLOOKUP(実施計画様式!AJ240,―!$AD$2:$AE$14,2,FALSE),0)</f>
        <v>0</v>
      </c>
      <c r="AK240">
        <f>IFERROR(VLOOKUP(実施計画様式!AK240,―!$AD$2:$AE$14,2,FALSE),0)</f>
        <v>0</v>
      </c>
      <c r="AQ240">
        <f>IFERROR(VLOOKUP(実施計画様式!AQ240,―!$AG$2:$AH$4,2,FALSE),0)</f>
        <v>0</v>
      </c>
      <c r="AS240">
        <f t="shared" si="2"/>
        <v>0</v>
      </c>
      <c r="AT240">
        <v>99</v>
      </c>
      <c r="BB240" s="652" t="str">
        <f>IF(実施計画様式!F240="","",IF(PRODUCT(D240:AQ240)=0,"error",""))</f>
        <v/>
      </c>
    </row>
    <row r="241" spans="3:54">
      <c r="C241">
        <v>160</v>
      </c>
      <c r="D241" s="536">
        <f>IFERROR(VLOOKUP(実施計画様式!D241,―!A$14:B$16,2,FALSE),0)</f>
        <v>0</v>
      </c>
      <c r="E241">
        <f>IFERROR(VLOOKUP(実施計画様式!E241,―!$C$40:$D$47,2,FALSE),0)</f>
        <v>0</v>
      </c>
      <c r="F241">
        <f>IFERROR(VLOOKUP(実施計画様式!F241,―!$E$2:$F$2,2,FALSE),0)</f>
        <v>0</v>
      </c>
      <c r="G241">
        <f>IFERROR(VLOOKUP(実施計画様式!G241,―!$G$2:$H$2,2,FALSE),0)</f>
        <v>0</v>
      </c>
      <c r="H241">
        <f>IFERROR(VLOOKUP(実施計画様式!H241,―!$I$2:$J$2,2,FALSE),0)</f>
        <v>0</v>
      </c>
      <c r="J241">
        <f>IFERROR(VLOOKUP(実施計画様式!J241,―!$K$2:$L$2,2,FALSE),0)</f>
        <v>0</v>
      </c>
      <c r="K241">
        <f>IFERROR(VLOOKUP(実施計画様式!K241,―!$M$2:$N$2,2,FALSE),0)</f>
        <v>0</v>
      </c>
      <c r="L241">
        <f>IFERROR(VLOOKUP(実施計画様式!L241,―!$O$2:$P$10,2,FALSE),0)</f>
        <v>0</v>
      </c>
      <c r="AG241">
        <f>IFERROR(VLOOKUP(実施計画様式!AG241,―!$Q$2:$R$3,2,FALSE),0)</f>
        <v>0</v>
      </c>
      <c r="AH241">
        <f>IFERROR(VLOOKUP(実施計画様式!AH241,―!$S$2:$T$3,2,FALSE),0)</f>
        <v>0</v>
      </c>
      <c r="AI241">
        <f>IFERROR(VLOOKUP(実施計画様式!AI241,―!$U$2:$V$3,2,FALSE),0)</f>
        <v>0</v>
      </c>
      <c r="AJ241">
        <f>IFERROR(VLOOKUP(実施計画様式!AJ241,―!$AD$2:$AE$14,2,FALSE),0)</f>
        <v>0</v>
      </c>
      <c r="AK241">
        <f>IFERROR(VLOOKUP(実施計画様式!AK241,―!$AD$2:$AE$14,2,FALSE),0)</f>
        <v>0</v>
      </c>
      <c r="AQ241">
        <f>IFERROR(VLOOKUP(実施計画様式!AQ241,―!$AG$2:$AH$4,2,FALSE),0)</f>
        <v>0</v>
      </c>
      <c r="AS241">
        <f t="shared" si="2"/>
        <v>0</v>
      </c>
      <c r="AT241">
        <v>99</v>
      </c>
      <c r="BB241" s="652" t="str">
        <f>IF(実施計画様式!F241="","",IF(PRODUCT(D241:AQ241)=0,"error",""))</f>
        <v/>
      </c>
    </row>
    <row r="242" spans="3:54">
      <c r="C242">
        <v>161</v>
      </c>
      <c r="D242" s="536">
        <f>IFERROR(VLOOKUP(実施計画様式!D242,―!A$14:B$16,2,FALSE),0)</f>
        <v>0</v>
      </c>
      <c r="E242">
        <f>IFERROR(VLOOKUP(実施計画様式!E242,―!$C$40:$D$47,2,FALSE),0)</f>
        <v>0</v>
      </c>
      <c r="F242">
        <f>IFERROR(VLOOKUP(実施計画様式!F242,―!$E$2:$F$2,2,FALSE),0)</f>
        <v>0</v>
      </c>
      <c r="G242">
        <f>IFERROR(VLOOKUP(実施計画様式!G242,―!$G$2:$H$2,2,FALSE),0)</f>
        <v>0</v>
      </c>
      <c r="H242">
        <f>IFERROR(VLOOKUP(実施計画様式!H242,―!$I$2:$J$2,2,FALSE),0)</f>
        <v>0</v>
      </c>
      <c r="J242">
        <f>IFERROR(VLOOKUP(実施計画様式!J242,―!$K$2:$L$2,2,FALSE),0)</f>
        <v>0</v>
      </c>
      <c r="K242">
        <f>IFERROR(VLOOKUP(実施計画様式!K242,―!$M$2:$N$2,2,FALSE),0)</f>
        <v>0</v>
      </c>
      <c r="L242">
        <f>IFERROR(VLOOKUP(実施計画様式!L242,―!$O$2:$P$10,2,FALSE),0)</f>
        <v>0</v>
      </c>
      <c r="AG242">
        <f>IFERROR(VLOOKUP(実施計画様式!AG242,―!$Q$2:$R$3,2,FALSE),0)</f>
        <v>0</v>
      </c>
      <c r="AH242">
        <f>IFERROR(VLOOKUP(実施計画様式!AH242,―!$S$2:$T$3,2,FALSE),0)</f>
        <v>0</v>
      </c>
      <c r="AI242">
        <f>IFERROR(VLOOKUP(実施計画様式!AI242,―!$U$2:$V$3,2,FALSE),0)</f>
        <v>0</v>
      </c>
      <c r="AJ242">
        <f>IFERROR(VLOOKUP(実施計画様式!AJ242,―!$AD$2:$AE$14,2,FALSE),0)</f>
        <v>0</v>
      </c>
      <c r="AK242">
        <f>IFERROR(VLOOKUP(実施計画様式!AK242,―!$AD$2:$AE$14,2,FALSE),0)</f>
        <v>0</v>
      </c>
      <c r="AQ242">
        <f>IFERROR(VLOOKUP(実施計画様式!AQ242,―!$AG$2:$AH$4,2,FALSE),0)</f>
        <v>0</v>
      </c>
      <c r="AS242">
        <f t="shared" si="2"/>
        <v>0</v>
      </c>
      <c r="AT242">
        <v>99</v>
      </c>
      <c r="BB242" s="652" t="str">
        <f>IF(実施計画様式!F242="","",IF(PRODUCT(D242:AQ242)=0,"error",""))</f>
        <v/>
      </c>
    </row>
    <row r="243" spans="3:54">
      <c r="C243">
        <v>162</v>
      </c>
      <c r="D243" s="536">
        <f>IFERROR(VLOOKUP(実施計画様式!D243,―!A$14:B$16,2,FALSE),0)</f>
        <v>0</v>
      </c>
      <c r="E243">
        <f>IFERROR(VLOOKUP(実施計画様式!E243,―!$C$40:$D$47,2,FALSE),0)</f>
        <v>0</v>
      </c>
      <c r="F243">
        <f>IFERROR(VLOOKUP(実施計画様式!F243,―!$E$2:$F$2,2,FALSE),0)</f>
        <v>0</v>
      </c>
      <c r="G243">
        <f>IFERROR(VLOOKUP(実施計画様式!G243,―!$G$2:$H$2,2,FALSE),0)</f>
        <v>0</v>
      </c>
      <c r="H243">
        <f>IFERROR(VLOOKUP(実施計画様式!H243,―!$I$2:$J$2,2,FALSE),0)</f>
        <v>0</v>
      </c>
      <c r="J243">
        <f>IFERROR(VLOOKUP(実施計画様式!J243,―!$K$2:$L$2,2,FALSE),0)</f>
        <v>0</v>
      </c>
      <c r="K243">
        <f>IFERROR(VLOOKUP(実施計画様式!K243,―!$M$2:$N$2,2,FALSE),0)</f>
        <v>0</v>
      </c>
      <c r="L243">
        <f>IFERROR(VLOOKUP(実施計画様式!L243,―!$O$2:$P$10,2,FALSE),0)</f>
        <v>0</v>
      </c>
      <c r="AG243">
        <f>IFERROR(VLOOKUP(実施計画様式!AG243,―!$Q$2:$R$3,2,FALSE),0)</f>
        <v>0</v>
      </c>
      <c r="AH243">
        <f>IFERROR(VLOOKUP(実施計画様式!AH243,―!$S$2:$T$3,2,FALSE),0)</f>
        <v>0</v>
      </c>
      <c r="AI243">
        <f>IFERROR(VLOOKUP(実施計画様式!AI243,―!$U$2:$V$3,2,FALSE),0)</f>
        <v>0</v>
      </c>
      <c r="AJ243">
        <f>IFERROR(VLOOKUP(実施計画様式!AJ243,―!$AD$2:$AE$14,2,FALSE),0)</f>
        <v>0</v>
      </c>
      <c r="AK243">
        <f>IFERROR(VLOOKUP(実施計画様式!AK243,―!$AD$2:$AE$14,2,FALSE),0)</f>
        <v>0</v>
      </c>
      <c r="AQ243">
        <f>IFERROR(VLOOKUP(実施計画様式!AQ243,―!$AG$2:$AH$4,2,FALSE),0)</f>
        <v>0</v>
      </c>
      <c r="AS243">
        <f t="shared" si="2"/>
        <v>0</v>
      </c>
      <c r="AT243">
        <v>99</v>
      </c>
      <c r="BB243" s="652" t="str">
        <f>IF(実施計画様式!F243="","",IF(PRODUCT(D243:AQ243)=0,"error",""))</f>
        <v/>
      </c>
    </row>
    <row r="244" spans="3:54">
      <c r="C244">
        <v>163</v>
      </c>
      <c r="D244" s="536">
        <f>IFERROR(VLOOKUP(実施計画様式!D244,―!A$14:B$16,2,FALSE),0)</f>
        <v>0</v>
      </c>
      <c r="E244">
        <f>IFERROR(VLOOKUP(実施計画様式!E244,―!$C$40:$D$47,2,FALSE),0)</f>
        <v>0</v>
      </c>
      <c r="F244">
        <f>IFERROR(VLOOKUP(実施計画様式!F244,―!$E$2:$F$2,2,FALSE),0)</f>
        <v>0</v>
      </c>
      <c r="G244">
        <f>IFERROR(VLOOKUP(実施計画様式!G244,―!$G$2:$H$2,2,FALSE),0)</f>
        <v>0</v>
      </c>
      <c r="H244">
        <f>IFERROR(VLOOKUP(実施計画様式!H244,―!$I$2:$J$2,2,FALSE),0)</f>
        <v>0</v>
      </c>
      <c r="J244">
        <f>IFERROR(VLOOKUP(実施計画様式!J244,―!$K$2:$L$2,2,FALSE),0)</f>
        <v>0</v>
      </c>
      <c r="K244">
        <f>IFERROR(VLOOKUP(実施計画様式!K244,―!$M$2:$N$2,2,FALSE),0)</f>
        <v>0</v>
      </c>
      <c r="L244">
        <f>IFERROR(VLOOKUP(実施計画様式!L244,―!$O$2:$P$10,2,FALSE),0)</f>
        <v>0</v>
      </c>
      <c r="AG244">
        <f>IFERROR(VLOOKUP(実施計画様式!AG244,―!$Q$2:$R$3,2,FALSE),0)</f>
        <v>0</v>
      </c>
      <c r="AH244">
        <f>IFERROR(VLOOKUP(実施計画様式!AH244,―!$S$2:$T$3,2,FALSE),0)</f>
        <v>0</v>
      </c>
      <c r="AI244">
        <f>IFERROR(VLOOKUP(実施計画様式!AI244,―!$U$2:$V$3,2,FALSE),0)</f>
        <v>0</v>
      </c>
      <c r="AJ244">
        <f>IFERROR(VLOOKUP(実施計画様式!AJ244,―!$AD$2:$AE$14,2,FALSE),0)</f>
        <v>0</v>
      </c>
      <c r="AK244">
        <f>IFERROR(VLOOKUP(実施計画様式!AK244,―!$AD$2:$AE$14,2,FALSE),0)</f>
        <v>0</v>
      </c>
      <c r="AQ244">
        <f>IFERROR(VLOOKUP(実施計画様式!AQ244,―!$AG$2:$AH$4,2,FALSE),0)</f>
        <v>0</v>
      </c>
      <c r="AS244">
        <f t="shared" si="2"/>
        <v>0</v>
      </c>
      <c r="AT244">
        <v>99</v>
      </c>
      <c r="BB244" s="652" t="str">
        <f>IF(実施計画様式!F244="","",IF(PRODUCT(D244:AQ244)=0,"error",""))</f>
        <v/>
      </c>
    </row>
    <row r="245" spans="3:54">
      <c r="C245">
        <v>164</v>
      </c>
      <c r="D245" s="536">
        <f>IFERROR(VLOOKUP(実施計画様式!D245,―!A$14:B$16,2,FALSE),0)</f>
        <v>0</v>
      </c>
      <c r="E245">
        <f>IFERROR(VLOOKUP(実施計画様式!E245,―!$C$40:$D$47,2,FALSE),0)</f>
        <v>0</v>
      </c>
      <c r="F245">
        <f>IFERROR(VLOOKUP(実施計画様式!F245,―!$E$2:$F$2,2,FALSE),0)</f>
        <v>0</v>
      </c>
      <c r="G245">
        <f>IFERROR(VLOOKUP(実施計画様式!G245,―!$G$2:$H$2,2,FALSE),0)</f>
        <v>0</v>
      </c>
      <c r="H245">
        <f>IFERROR(VLOOKUP(実施計画様式!H245,―!$I$2:$J$2,2,FALSE),0)</f>
        <v>0</v>
      </c>
      <c r="J245">
        <f>IFERROR(VLOOKUP(実施計画様式!J245,―!$K$2:$L$2,2,FALSE),0)</f>
        <v>0</v>
      </c>
      <c r="K245">
        <f>IFERROR(VLOOKUP(実施計画様式!K245,―!$M$2:$N$2,2,FALSE),0)</f>
        <v>0</v>
      </c>
      <c r="L245">
        <f>IFERROR(VLOOKUP(実施計画様式!L245,―!$O$2:$P$10,2,FALSE),0)</f>
        <v>0</v>
      </c>
      <c r="AG245">
        <f>IFERROR(VLOOKUP(実施計画様式!AG245,―!$Q$2:$R$3,2,FALSE),0)</f>
        <v>0</v>
      </c>
      <c r="AH245">
        <f>IFERROR(VLOOKUP(実施計画様式!AH245,―!$S$2:$T$3,2,FALSE),0)</f>
        <v>0</v>
      </c>
      <c r="AI245">
        <f>IFERROR(VLOOKUP(実施計画様式!AI245,―!$U$2:$V$3,2,FALSE),0)</f>
        <v>0</v>
      </c>
      <c r="AJ245">
        <f>IFERROR(VLOOKUP(実施計画様式!AJ245,―!$AD$2:$AE$14,2,FALSE),0)</f>
        <v>0</v>
      </c>
      <c r="AK245">
        <f>IFERROR(VLOOKUP(実施計画様式!AK245,―!$AD$2:$AE$14,2,FALSE),0)</f>
        <v>0</v>
      </c>
      <c r="AQ245">
        <f>IFERROR(VLOOKUP(実施計画様式!AQ245,―!$AG$2:$AH$4,2,FALSE),0)</f>
        <v>0</v>
      </c>
      <c r="AS245">
        <f t="shared" si="2"/>
        <v>0</v>
      </c>
      <c r="AT245">
        <v>99</v>
      </c>
      <c r="BB245" s="652" t="str">
        <f>IF(実施計画様式!F245="","",IF(PRODUCT(D245:AQ245)=0,"error",""))</f>
        <v/>
      </c>
    </row>
    <row r="246" spans="3:54">
      <c r="C246">
        <v>165</v>
      </c>
      <c r="D246" s="536">
        <f>IFERROR(VLOOKUP(実施計画様式!D246,―!A$14:B$16,2,FALSE),0)</f>
        <v>0</v>
      </c>
      <c r="E246">
        <f>IFERROR(VLOOKUP(実施計画様式!E246,―!$C$40:$D$47,2,FALSE),0)</f>
        <v>0</v>
      </c>
      <c r="F246">
        <f>IFERROR(VLOOKUP(実施計画様式!F246,―!$E$2:$F$2,2,FALSE),0)</f>
        <v>0</v>
      </c>
      <c r="G246">
        <f>IFERROR(VLOOKUP(実施計画様式!G246,―!$G$2:$H$2,2,FALSE),0)</f>
        <v>0</v>
      </c>
      <c r="H246">
        <f>IFERROR(VLOOKUP(実施計画様式!H246,―!$I$2:$J$2,2,FALSE),0)</f>
        <v>0</v>
      </c>
      <c r="J246">
        <f>IFERROR(VLOOKUP(実施計画様式!J246,―!$K$2:$L$2,2,FALSE),0)</f>
        <v>0</v>
      </c>
      <c r="K246">
        <f>IFERROR(VLOOKUP(実施計画様式!K246,―!$M$2:$N$2,2,FALSE),0)</f>
        <v>0</v>
      </c>
      <c r="L246">
        <f>IFERROR(VLOOKUP(実施計画様式!L246,―!$O$2:$P$10,2,FALSE),0)</f>
        <v>0</v>
      </c>
      <c r="AG246">
        <f>IFERROR(VLOOKUP(実施計画様式!AG246,―!$Q$2:$R$3,2,FALSE),0)</f>
        <v>0</v>
      </c>
      <c r="AH246">
        <f>IFERROR(VLOOKUP(実施計画様式!AH246,―!$S$2:$T$3,2,FALSE),0)</f>
        <v>0</v>
      </c>
      <c r="AI246">
        <f>IFERROR(VLOOKUP(実施計画様式!AI246,―!$U$2:$V$3,2,FALSE),0)</f>
        <v>0</v>
      </c>
      <c r="AJ246">
        <f>IFERROR(VLOOKUP(実施計画様式!AJ246,―!$AD$2:$AE$14,2,FALSE),0)</f>
        <v>0</v>
      </c>
      <c r="AK246">
        <f>IFERROR(VLOOKUP(実施計画様式!AK246,―!$AD$2:$AE$14,2,FALSE),0)</f>
        <v>0</v>
      </c>
      <c r="AQ246">
        <f>IFERROR(VLOOKUP(実施計画様式!AQ246,―!$AG$2:$AH$4,2,FALSE),0)</f>
        <v>0</v>
      </c>
      <c r="AS246">
        <f t="shared" si="2"/>
        <v>0</v>
      </c>
      <c r="AT246">
        <v>99</v>
      </c>
      <c r="BB246" s="652" t="str">
        <f>IF(実施計画様式!F246="","",IF(PRODUCT(D246:AQ246)=0,"error",""))</f>
        <v/>
      </c>
    </row>
    <row r="247" spans="3:54">
      <c r="C247">
        <v>166</v>
      </c>
      <c r="D247" s="536">
        <f>IFERROR(VLOOKUP(実施計画様式!D247,―!A$14:B$16,2,FALSE),0)</f>
        <v>0</v>
      </c>
      <c r="E247">
        <f>IFERROR(VLOOKUP(実施計画様式!E247,―!$C$40:$D$47,2,FALSE),0)</f>
        <v>0</v>
      </c>
      <c r="F247">
        <f>IFERROR(VLOOKUP(実施計画様式!F247,―!$E$2:$F$2,2,FALSE),0)</f>
        <v>0</v>
      </c>
      <c r="G247">
        <f>IFERROR(VLOOKUP(実施計画様式!G247,―!$G$2:$H$2,2,FALSE),0)</f>
        <v>0</v>
      </c>
      <c r="H247">
        <f>IFERROR(VLOOKUP(実施計画様式!H247,―!$I$2:$J$2,2,FALSE),0)</f>
        <v>0</v>
      </c>
      <c r="J247">
        <f>IFERROR(VLOOKUP(実施計画様式!J247,―!$K$2:$L$2,2,FALSE),0)</f>
        <v>0</v>
      </c>
      <c r="K247">
        <f>IFERROR(VLOOKUP(実施計画様式!K247,―!$M$2:$N$2,2,FALSE),0)</f>
        <v>0</v>
      </c>
      <c r="L247">
        <f>IFERROR(VLOOKUP(実施計画様式!L247,―!$O$2:$P$10,2,FALSE),0)</f>
        <v>0</v>
      </c>
      <c r="AG247">
        <f>IFERROR(VLOOKUP(実施計画様式!AG247,―!$Q$2:$R$3,2,FALSE),0)</f>
        <v>0</v>
      </c>
      <c r="AH247">
        <f>IFERROR(VLOOKUP(実施計画様式!AH247,―!$S$2:$T$3,2,FALSE),0)</f>
        <v>0</v>
      </c>
      <c r="AI247">
        <f>IFERROR(VLOOKUP(実施計画様式!AI247,―!$U$2:$V$3,2,FALSE),0)</f>
        <v>0</v>
      </c>
      <c r="AJ247">
        <f>IFERROR(VLOOKUP(実施計画様式!AJ247,―!$AD$2:$AE$14,2,FALSE),0)</f>
        <v>0</v>
      </c>
      <c r="AK247">
        <f>IFERROR(VLOOKUP(実施計画様式!AK247,―!$AD$2:$AE$14,2,FALSE),0)</f>
        <v>0</v>
      </c>
      <c r="AQ247">
        <f>IFERROR(VLOOKUP(実施計画様式!AQ247,―!$AG$2:$AH$4,2,FALSE),0)</f>
        <v>0</v>
      </c>
      <c r="AS247">
        <f t="shared" si="2"/>
        <v>0</v>
      </c>
      <c r="AT247">
        <v>99</v>
      </c>
      <c r="BB247" s="652" t="str">
        <f>IF(実施計画様式!F247="","",IF(PRODUCT(D247:AQ247)=0,"error",""))</f>
        <v/>
      </c>
    </row>
    <row r="248" spans="3:54">
      <c r="C248">
        <v>167</v>
      </c>
      <c r="D248" s="536">
        <f>IFERROR(VLOOKUP(実施計画様式!D248,―!A$14:B$16,2,FALSE),0)</f>
        <v>0</v>
      </c>
      <c r="E248">
        <f>IFERROR(VLOOKUP(実施計画様式!E248,―!$C$40:$D$47,2,FALSE),0)</f>
        <v>0</v>
      </c>
      <c r="F248">
        <f>IFERROR(VLOOKUP(実施計画様式!F248,―!$E$2:$F$2,2,FALSE),0)</f>
        <v>0</v>
      </c>
      <c r="G248">
        <f>IFERROR(VLOOKUP(実施計画様式!G248,―!$G$2:$H$2,2,FALSE),0)</f>
        <v>0</v>
      </c>
      <c r="H248">
        <f>IFERROR(VLOOKUP(実施計画様式!H248,―!$I$2:$J$2,2,FALSE),0)</f>
        <v>0</v>
      </c>
      <c r="J248">
        <f>IFERROR(VLOOKUP(実施計画様式!J248,―!$K$2:$L$2,2,FALSE),0)</f>
        <v>0</v>
      </c>
      <c r="K248">
        <f>IFERROR(VLOOKUP(実施計画様式!K248,―!$M$2:$N$2,2,FALSE),0)</f>
        <v>0</v>
      </c>
      <c r="L248">
        <f>IFERROR(VLOOKUP(実施計画様式!L248,―!$O$2:$P$10,2,FALSE),0)</f>
        <v>0</v>
      </c>
      <c r="AG248">
        <f>IFERROR(VLOOKUP(実施計画様式!AG248,―!$Q$2:$R$3,2,FALSE),0)</f>
        <v>0</v>
      </c>
      <c r="AH248">
        <f>IFERROR(VLOOKUP(実施計画様式!AH248,―!$S$2:$T$3,2,FALSE),0)</f>
        <v>0</v>
      </c>
      <c r="AI248">
        <f>IFERROR(VLOOKUP(実施計画様式!AI248,―!$U$2:$V$3,2,FALSE),0)</f>
        <v>0</v>
      </c>
      <c r="AJ248">
        <f>IFERROR(VLOOKUP(実施計画様式!AJ248,―!$AD$2:$AE$14,2,FALSE),0)</f>
        <v>0</v>
      </c>
      <c r="AK248">
        <f>IFERROR(VLOOKUP(実施計画様式!AK248,―!$AD$2:$AE$14,2,FALSE),0)</f>
        <v>0</v>
      </c>
      <c r="AQ248">
        <f>IFERROR(VLOOKUP(実施計画様式!AQ248,―!$AG$2:$AH$4,2,FALSE),0)</f>
        <v>0</v>
      </c>
      <c r="AS248">
        <f t="shared" si="2"/>
        <v>0</v>
      </c>
      <c r="AT248">
        <v>99</v>
      </c>
      <c r="BB248" s="652" t="str">
        <f>IF(実施計画様式!F248="","",IF(PRODUCT(D248:AQ248)=0,"error",""))</f>
        <v/>
      </c>
    </row>
    <row r="249" spans="3:54">
      <c r="C249">
        <v>168</v>
      </c>
      <c r="D249" s="536">
        <f>IFERROR(VLOOKUP(実施計画様式!D249,―!A$14:B$16,2,FALSE),0)</f>
        <v>0</v>
      </c>
      <c r="E249">
        <f>IFERROR(VLOOKUP(実施計画様式!E249,―!$C$40:$D$47,2,FALSE),0)</f>
        <v>0</v>
      </c>
      <c r="F249">
        <f>IFERROR(VLOOKUP(実施計画様式!F249,―!$E$2:$F$2,2,FALSE),0)</f>
        <v>0</v>
      </c>
      <c r="G249">
        <f>IFERROR(VLOOKUP(実施計画様式!G249,―!$G$2:$H$2,2,FALSE),0)</f>
        <v>0</v>
      </c>
      <c r="H249">
        <f>IFERROR(VLOOKUP(実施計画様式!H249,―!$I$2:$J$2,2,FALSE),0)</f>
        <v>0</v>
      </c>
      <c r="J249">
        <f>IFERROR(VLOOKUP(実施計画様式!J249,―!$K$2:$L$2,2,FALSE),0)</f>
        <v>0</v>
      </c>
      <c r="K249">
        <f>IFERROR(VLOOKUP(実施計画様式!K249,―!$M$2:$N$2,2,FALSE),0)</f>
        <v>0</v>
      </c>
      <c r="L249">
        <f>IFERROR(VLOOKUP(実施計画様式!L249,―!$O$2:$P$10,2,FALSE),0)</f>
        <v>0</v>
      </c>
      <c r="AG249">
        <f>IFERROR(VLOOKUP(実施計画様式!AG249,―!$Q$2:$R$3,2,FALSE),0)</f>
        <v>0</v>
      </c>
      <c r="AH249">
        <f>IFERROR(VLOOKUP(実施計画様式!AH249,―!$S$2:$T$3,2,FALSE),0)</f>
        <v>0</v>
      </c>
      <c r="AI249">
        <f>IFERROR(VLOOKUP(実施計画様式!AI249,―!$U$2:$V$3,2,FALSE),0)</f>
        <v>0</v>
      </c>
      <c r="AJ249">
        <f>IFERROR(VLOOKUP(実施計画様式!AJ249,―!$AD$2:$AE$14,2,FALSE),0)</f>
        <v>0</v>
      </c>
      <c r="AK249">
        <f>IFERROR(VLOOKUP(実施計画様式!AK249,―!$AD$2:$AE$14,2,FALSE),0)</f>
        <v>0</v>
      </c>
      <c r="AQ249">
        <f>IFERROR(VLOOKUP(実施計画様式!AQ249,―!$AG$2:$AH$4,2,FALSE),0)</f>
        <v>0</v>
      </c>
      <c r="AS249">
        <f t="shared" si="2"/>
        <v>0</v>
      </c>
      <c r="AT249">
        <v>99</v>
      </c>
      <c r="BB249" s="652" t="str">
        <f>IF(実施計画様式!F249="","",IF(PRODUCT(D249:AQ249)=0,"error",""))</f>
        <v/>
      </c>
    </row>
    <row r="250" spans="3:54">
      <c r="C250">
        <v>169</v>
      </c>
      <c r="D250" s="536">
        <f>IFERROR(VLOOKUP(実施計画様式!D250,―!A$14:B$16,2,FALSE),0)</f>
        <v>0</v>
      </c>
      <c r="E250">
        <f>IFERROR(VLOOKUP(実施計画様式!E250,―!$C$40:$D$47,2,FALSE),0)</f>
        <v>0</v>
      </c>
      <c r="F250">
        <f>IFERROR(VLOOKUP(実施計画様式!F250,―!$E$2:$F$2,2,FALSE),0)</f>
        <v>0</v>
      </c>
      <c r="G250">
        <f>IFERROR(VLOOKUP(実施計画様式!G250,―!$G$2:$H$2,2,FALSE),0)</f>
        <v>0</v>
      </c>
      <c r="H250">
        <f>IFERROR(VLOOKUP(実施計画様式!H250,―!$I$2:$J$2,2,FALSE),0)</f>
        <v>0</v>
      </c>
      <c r="J250">
        <f>IFERROR(VLOOKUP(実施計画様式!J250,―!$K$2:$L$2,2,FALSE),0)</f>
        <v>0</v>
      </c>
      <c r="K250">
        <f>IFERROR(VLOOKUP(実施計画様式!K250,―!$M$2:$N$2,2,FALSE),0)</f>
        <v>0</v>
      </c>
      <c r="L250">
        <f>IFERROR(VLOOKUP(実施計画様式!L250,―!$O$2:$P$10,2,FALSE),0)</f>
        <v>0</v>
      </c>
      <c r="AG250">
        <f>IFERROR(VLOOKUP(実施計画様式!AG250,―!$Q$2:$R$3,2,FALSE),0)</f>
        <v>0</v>
      </c>
      <c r="AH250">
        <f>IFERROR(VLOOKUP(実施計画様式!AH250,―!$S$2:$T$3,2,FALSE),0)</f>
        <v>0</v>
      </c>
      <c r="AI250">
        <f>IFERROR(VLOOKUP(実施計画様式!AI250,―!$U$2:$V$3,2,FALSE),0)</f>
        <v>0</v>
      </c>
      <c r="AJ250">
        <f>IFERROR(VLOOKUP(実施計画様式!AJ250,―!$AD$2:$AE$14,2,FALSE),0)</f>
        <v>0</v>
      </c>
      <c r="AK250">
        <f>IFERROR(VLOOKUP(実施計画様式!AK250,―!$AD$2:$AE$14,2,FALSE),0)</f>
        <v>0</v>
      </c>
      <c r="AQ250">
        <f>IFERROR(VLOOKUP(実施計画様式!AQ250,―!$AG$2:$AH$4,2,FALSE),0)</f>
        <v>0</v>
      </c>
      <c r="AS250">
        <f t="shared" si="2"/>
        <v>0</v>
      </c>
      <c r="AT250">
        <v>99</v>
      </c>
      <c r="BB250" s="652" t="str">
        <f>IF(実施計画様式!F250="","",IF(PRODUCT(D250:AQ250)=0,"error",""))</f>
        <v/>
      </c>
    </row>
    <row r="251" spans="3:54">
      <c r="C251">
        <v>170</v>
      </c>
      <c r="D251" s="536">
        <f>IFERROR(VLOOKUP(実施計画様式!D251,―!A$14:B$16,2,FALSE),0)</f>
        <v>0</v>
      </c>
      <c r="E251">
        <f>IFERROR(VLOOKUP(実施計画様式!E251,―!$C$40:$D$47,2,FALSE),0)</f>
        <v>0</v>
      </c>
      <c r="F251">
        <f>IFERROR(VLOOKUP(実施計画様式!F251,―!$E$2:$F$2,2,FALSE),0)</f>
        <v>0</v>
      </c>
      <c r="G251">
        <f>IFERROR(VLOOKUP(実施計画様式!G251,―!$G$2:$H$2,2,FALSE),0)</f>
        <v>0</v>
      </c>
      <c r="H251">
        <f>IFERROR(VLOOKUP(実施計画様式!H251,―!$I$2:$J$2,2,FALSE),0)</f>
        <v>0</v>
      </c>
      <c r="J251">
        <f>IFERROR(VLOOKUP(実施計画様式!J251,―!$K$2:$L$2,2,FALSE),0)</f>
        <v>0</v>
      </c>
      <c r="K251">
        <f>IFERROR(VLOOKUP(実施計画様式!K251,―!$M$2:$N$2,2,FALSE),0)</f>
        <v>0</v>
      </c>
      <c r="L251">
        <f>IFERROR(VLOOKUP(実施計画様式!L251,―!$O$2:$P$10,2,FALSE),0)</f>
        <v>0</v>
      </c>
      <c r="AG251">
        <f>IFERROR(VLOOKUP(実施計画様式!AG251,―!$Q$2:$R$3,2,FALSE),0)</f>
        <v>0</v>
      </c>
      <c r="AH251">
        <f>IFERROR(VLOOKUP(実施計画様式!AH251,―!$S$2:$T$3,2,FALSE),0)</f>
        <v>0</v>
      </c>
      <c r="AI251">
        <f>IFERROR(VLOOKUP(実施計画様式!AI251,―!$U$2:$V$3,2,FALSE),0)</f>
        <v>0</v>
      </c>
      <c r="AJ251">
        <f>IFERROR(VLOOKUP(実施計画様式!AJ251,―!$AD$2:$AE$14,2,FALSE),0)</f>
        <v>0</v>
      </c>
      <c r="AK251">
        <f>IFERROR(VLOOKUP(実施計画様式!AK251,―!$AD$2:$AE$14,2,FALSE),0)</f>
        <v>0</v>
      </c>
      <c r="AQ251">
        <f>IFERROR(VLOOKUP(実施計画様式!AQ251,―!$AG$2:$AH$4,2,FALSE),0)</f>
        <v>0</v>
      </c>
      <c r="AS251">
        <f t="shared" si="2"/>
        <v>0</v>
      </c>
      <c r="AT251">
        <v>99</v>
      </c>
      <c r="BB251" s="652" t="str">
        <f>IF(実施計画様式!F251="","",IF(PRODUCT(D251:AQ251)=0,"error",""))</f>
        <v/>
      </c>
    </row>
    <row r="252" spans="3:54">
      <c r="C252">
        <v>171</v>
      </c>
      <c r="D252" s="536">
        <f>IFERROR(VLOOKUP(実施計画様式!D252,―!A$14:B$16,2,FALSE),0)</f>
        <v>0</v>
      </c>
      <c r="E252">
        <f>IFERROR(VLOOKUP(実施計画様式!E252,―!$C$40:$D$47,2,FALSE),0)</f>
        <v>0</v>
      </c>
      <c r="F252">
        <f>IFERROR(VLOOKUP(実施計画様式!F252,―!$E$2:$F$2,2,FALSE),0)</f>
        <v>0</v>
      </c>
      <c r="G252">
        <f>IFERROR(VLOOKUP(実施計画様式!G252,―!$G$2:$H$2,2,FALSE),0)</f>
        <v>0</v>
      </c>
      <c r="H252">
        <f>IFERROR(VLOOKUP(実施計画様式!H252,―!$I$2:$J$2,2,FALSE),0)</f>
        <v>0</v>
      </c>
      <c r="J252">
        <f>IFERROR(VLOOKUP(実施計画様式!J252,―!$K$2:$L$2,2,FALSE),0)</f>
        <v>0</v>
      </c>
      <c r="K252">
        <f>IFERROR(VLOOKUP(実施計画様式!K252,―!$M$2:$N$2,2,FALSE),0)</f>
        <v>0</v>
      </c>
      <c r="L252">
        <f>IFERROR(VLOOKUP(実施計画様式!L252,―!$O$2:$P$10,2,FALSE),0)</f>
        <v>0</v>
      </c>
      <c r="AG252">
        <f>IFERROR(VLOOKUP(実施計画様式!AG252,―!$Q$2:$R$3,2,FALSE),0)</f>
        <v>0</v>
      </c>
      <c r="AH252">
        <f>IFERROR(VLOOKUP(実施計画様式!AH252,―!$S$2:$T$3,2,FALSE),0)</f>
        <v>0</v>
      </c>
      <c r="AI252">
        <f>IFERROR(VLOOKUP(実施計画様式!AI252,―!$U$2:$V$3,2,FALSE),0)</f>
        <v>0</v>
      </c>
      <c r="AJ252">
        <f>IFERROR(VLOOKUP(実施計画様式!AJ252,―!$AD$2:$AE$14,2,FALSE),0)</f>
        <v>0</v>
      </c>
      <c r="AK252">
        <f>IFERROR(VLOOKUP(実施計画様式!AK252,―!$AD$2:$AE$14,2,FALSE),0)</f>
        <v>0</v>
      </c>
      <c r="AQ252">
        <f>IFERROR(VLOOKUP(実施計画様式!AQ252,―!$AG$2:$AH$4,2,FALSE),0)</f>
        <v>0</v>
      </c>
      <c r="AS252">
        <f t="shared" si="2"/>
        <v>0</v>
      </c>
      <c r="AT252">
        <v>99</v>
      </c>
      <c r="BB252" s="652" t="str">
        <f>IF(実施計画様式!F252="","",IF(PRODUCT(D252:AQ252)=0,"error",""))</f>
        <v/>
      </c>
    </row>
    <row r="253" spans="3:54">
      <c r="C253">
        <v>172</v>
      </c>
      <c r="D253" s="536">
        <f>IFERROR(VLOOKUP(実施計画様式!D253,―!A$14:B$16,2,FALSE),0)</f>
        <v>0</v>
      </c>
      <c r="E253">
        <f>IFERROR(VLOOKUP(実施計画様式!E253,―!$C$40:$D$47,2,FALSE),0)</f>
        <v>0</v>
      </c>
      <c r="F253">
        <f>IFERROR(VLOOKUP(実施計画様式!F253,―!$E$2:$F$2,2,FALSE),0)</f>
        <v>0</v>
      </c>
      <c r="G253">
        <f>IFERROR(VLOOKUP(実施計画様式!G253,―!$G$2:$H$2,2,FALSE),0)</f>
        <v>0</v>
      </c>
      <c r="H253">
        <f>IFERROR(VLOOKUP(実施計画様式!H253,―!$I$2:$J$2,2,FALSE),0)</f>
        <v>0</v>
      </c>
      <c r="J253">
        <f>IFERROR(VLOOKUP(実施計画様式!J253,―!$K$2:$L$2,2,FALSE),0)</f>
        <v>0</v>
      </c>
      <c r="K253">
        <f>IFERROR(VLOOKUP(実施計画様式!K253,―!$M$2:$N$2,2,FALSE),0)</f>
        <v>0</v>
      </c>
      <c r="L253">
        <f>IFERROR(VLOOKUP(実施計画様式!L253,―!$O$2:$P$10,2,FALSE),0)</f>
        <v>0</v>
      </c>
      <c r="AG253">
        <f>IFERROR(VLOOKUP(実施計画様式!AG253,―!$Q$2:$R$3,2,FALSE),0)</f>
        <v>0</v>
      </c>
      <c r="AH253">
        <f>IFERROR(VLOOKUP(実施計画様式!AH253,―!$S$2:$T$3,2,FALSE),0)</f>
        <v>0</v>
      </c>
      <c r="AI253">
        <f>IFERROR(VLOOKUP(実施計画様式!AI253,―!$U$2:$V$3,2,FALSE),0)</f>
        <v>0</v>
      </c>
      <c r="AJ253">
        <f>IFERROR(VLOOKUP(実施計画様式!AJ253,―!$AD$2:$AE$14,2,FALSE),0)</f>
        <v>0</v>
      </c>
      <c r="AK253">
        <f>IFERROR(VLOOKUP(実施計画様式!AK253,―!$AD$2:$AE$14,2,FALSE),0)</f>
        <v>0</v>
      </c>
      <c r="AQ253">
        <f>IFERROR(VLOOKUP(実施計画様式!AQ253,―!$AG$2:$AH$4,2,FALSE),0)</f>
        <v>0</v>
      </c>
      <c r="AS253">
        <f t="shared" si="2"/>
        <v>0</v>
      </c>
      <c r="AT253">
        <v>99</v>
      </c>
      <c r="BB253" s="652" t="str">
        <f>IF(実施計画様式!F253="","",IF(PRODUCT(D253:AQ253)=0,"error",""))</f>
        <v/>
      </c>
    </row>
    <row r="254" spans="3:54">
      <c r="C254">
        <v>173</v>
      </c>
      <c r="D254" s="536">
        <f>IFERROR(VLOOKUP(実施計画様式!D254,―!A$14:B$16,2,FALSE),0)</f>
        <v>0</v>
      </c>
      <c r="E254">
        <f>IFERROR(VLOOKUP(実施計画様式!E254,―!$C$40:$D$47,2,FALSE),0)</f>
        <v>0</v>
      </c>
      <c r="F254">
        <f>IFERROR(VLOOKUP(実施計画様式!F254,―!$E$2:$F$2,2,FALSE),0)</f>
        <v>0</v>
      </c>
      <c r="G254">
        <f>IFERROR(VLOOKUP(実施計画様式!G254,―!$G$2:$H$2,2,FALSE),0)</f>
        <v>0</v>
      </c>
      <c r="H254">
        <f>IFERROR(VLOOKUP(実施計画様式!H254,―!$I$2:$J$2,2,FALSE),0)</f>
        <v>0</v>
      </c>
      <c r="J254">
        <f>IFERROR(VLOOKUP(実施計画様式!J254,―!$K$2:$L$2,2,FALSE),0)</f>
        <v>0</v>
      </c>
      <c r="K254">
        <f>IFERROR(VLOOKUP(実施計画様式!K254,―!$M$2:$N$2,2,FALSE),0)</f>
        <v>0</v>
      </c>
      <c r="L254">
        <f>IFERROR(VLOOKUP(実施計画様式!L254,―!$O$2:$P$10,2,FALSE),0)</f>
        <v>0</v>
      </c>
      <c r="AG254">
        <f>IFERROR(VLOOKUP(実施計画様式!AG254,―!$Q$2:$R$3,2,FALSE),0)</f>
        <v>0</v>
      </c>
      <c r="AH254">
        <f>IFERROR(VLOOKUP(実施計画様式!AH254,―!$S$2:$T$3,2,FALSE),0)</f>
        <v>0</v>
      </c>
      <c r="AI254">
        <f>IFERROR(VLOOKUP(実施計画様式!AI254,―!$U$2:$V$3,2,FALSE),0)</f>
        <v>0</v>
      </c>
      <c r="AJ254">
        <f>IFERROR(VLOOKUP(実施計画様式!AJ254,―!$AD$2:$AE$14,2,FALSE),0)</f>
        <v>0</v>
      </c>
      <c r="AK254">
        <f>IFERROR(VLOOKUP(実施計画様式!AK254,―!$AD$2:$AE$14,2,FALSE),0)</f>
        <v>0</v>
      </c>
      <c r="AQ254">
        <f>IFERROR(VLOOKUP(実施計画様式!AQ254,―!$AG$2:$AH$4,2,FALSE),0)</f>
        <v>0</v>
      </c>
      <c r="AS254">
        <f t="shared" si="2"/>
        <v>0</v>
      </c>
      <c r="AT254">
        <v>99</v>
      </c>
      <c r="BB254" s="652" t="str">
        <f>IF(実施計画様式!F254="","",IF(PRODUCT(D254:AQ254)=0,"error",""))</f>
        <v/>
      </c>
    </row>
    <row r="255" spans="3:54">
      <c r="C255">
        <v>174</v>
      </c>
      <c r="D255" s="536">
        <f>IFERROR(VLOOKUP(実施計画様式!D255,―!A$14:B$16,2,FALSE),0)</f>
        <v>0</v>
      </c>
      <c r="E255">
        <f>IFERROR(VLOOKUP(実施計画様式!E255,―!$C$40:$D$47,2,FALSE),0)</f>
        <v>0</v>
      </c>
      <c r="F255">
        <f>IFERROR(VLOOKUP(実施計画様式!F255,―!$E$2:$F$2,2,FALSE),0)</f>
        <v>0</v>
      </c>
      <c r="G255">
        <f>IFERROR(VLOOKUP(実施計画様式!G255,―!$G$2:$H$2,2,FALSE),0)</f>
        <v>0</v>
      </c>
      <c r="H255">
        <f>IFERROR(VLOOKUP(実施計画様式!H255,―!$I$2:$J$2,2,FALSE),0)</f>
        <v>0</v>
      </c>
      <c r="J255">
        <f>IFERROR(VLOOKUP(実施計画様式!J255,―!$K$2:$L$2,2,FALSE),0)</f>
        <v>0</v>
      </c>
      <c r="K255">
        <f>IFERROR(VLOOKUP(実施計画様式!K255,―!$M$2:$N$2,2,FALSE),0)</f>
        <v>0</v>
      </c>
      <c r="L255">
        <f>IFERROR(VLOOKUP(実施計画様式!L255,―!$O$2:$P$10,2,FALSE),0)</f>
        <v>0</v>
      </c>
      <c r="AG255">
        <f>IFERROR(VLOOKUP(実施計画様式!AG255,―!$Q$2:$R$3,2,FALSE),0)</f>
        <v>0</v>
      </c>
      <c r="AH255">
        <f>IFERROR(VLOOKUP(実施計画様式!AH255,―!$S$2:$T$3,2,FALSE),0)</f>
        <v>0</v>
      </c>
      <c r="AI255">
        <f>IFERROR(VLOOKUP(実施計画様式!AI255,―!$U$2:$V$3,2,FALSE),0)</f>
        <v>0</v>
      </c>
      <c r="AJ255">
        <f>IFERROR(VLOOKUP(実施計画様式!AJ255,―!$AD$2:$AE$14,2,FALSE),0)</f>
        <v>0</v>
      </c>
      <c r="AK255">
        <f>IFERROR(VLOOKUP(実施計画様式!AK255,―!$AD$2:$AE$14,2,FALSE),0)</f>
        <v>0</v>
      </c>
      <c r="AQ255">
        <f>IFERROR(VLOOKUP(実施計画様式!AQ255,―!$AG$2:$AH$4,2,FALSE),0)</f>
        <v>0</v>
      </c>
      <c r="AS255">
        <f t="shared" si="2"/>
        <v>0</v>
      </c>
      <c r="AT255">
        <v>99</v>
      </c>
      <c r="BB255" s="652" t="str">
        <f>IF(実施計画様式!F255="","",IF(PRODUCT(D255:AQ255)=0,"error",""))</f>
        <v/>
      </c>
    </row>
    <row r="256" spans="3:54">
      <c r="C256">
        <v>175</v>
      </c>
      <c r="D256" s="536">
        <f>IFERROR(VLOOKUP(実施計画様式!D256,―!A$14:B$16,2,FALSE),0)</f>
        <v>0</v>
      </c>
      <c r="E256">
        <f>IFERROR(VLOOKUP(実施計画様式!E256,―!$C$40:$D$47,2,FALSE),0)</f>
        <v>0</v>
      </c>
      <c r="F256">
        <f>IFERROR(VLOOKUP(実施計画様式!F256,―!$E$2:$F$2,2,FALSE),0)</f>
        <v>0</v>
      </c>
      <c r="G256">
        <f>IFERROR(VLOOKUP(実施計画様式!G256,―!$G$2:$H$2,2,FALSE),0)</f>
        <v>0</v>
      </c>
      <c r="H256">
        <f>IFERROR(VLOOKUP(実施計画様式!H256,―!$I$2:$J$2,2,FALSE),0)</f>
        <v>0</v>
      </c>
      <c r="J256">
        <f>IFERROR(VLOOKUP(実施計画様式!J256,―!$K$2:$L$2,2,FALSE),0)</f>
        <v>0</v>
      </c>
      <c r="K256">
        <f>IFERROR(VLOOKUP(実施計画様式!K256,―!$M$2:$N$2,2,FALSE),0)</f>
        <v>0</v>
      </c>
      <c r="L256">
        <f>IFERROR(VLOOKUP(実施計画様式!L256,―!$O$2:$P$10,2,FALSE),0)</f>
        <v>0</v>
      </c>
      <c r="AG256">
        <f>IFERROR(VLOOKUP(実施計画様式!AG256,―!$Q$2:$R$3,2,FALSE),0)</f>
        <v>0</v>
      </c>
      <c r="AH256">
        <f>IFERROR(VLOOKUP(実施計画様式!AH256,―!$S$2:$T$3,2,FALSE),0)</f>
        <v>0</v>
      </c>
      <c r="AI256">
        <f>IFERROR(VLOOKUP(実施計画様式!AI256,―!$U$2:$V$3,2,FALSE),0)</f>
        <v>0</v>
      </c>
      <c r="AJ256">
        <f>IFERROR(VLOOKUP(実施計画様式!AJ256,―!$AD$2:$AE$14,2,FALSE),0)</f>
        <v>0</v>
      </c>
      <c r="AK256">
        <f>IFERROR(VLOOKUP(実施計画様式!AK256,―!$AD$2:$AE$14,2,FALSE),0)</f>
        <v>0</v>
      </c>
      <c r="AQ256">
        <f>IFERROR(VLOOKUP(実施計画様式!AQ256,―!$AG$2:$AH$4,2,FALSE),0)</f>
        <v>0</v>
      </c>
      <c r="AS256">
        <f t="shared" si="2"/>
        <v>0</v>
      </c>
      <c r="AT256">
        <v>99</v>
      </c>
      <c r="BB256" s="652" t="str">
        <f>IF(実施計画様式!F256="","",IF(PRODUCT(D256:AQ256)=0,"error",""))</f>
        <v/>
      </c>
    </row>
    <row r="257" spans="3:54">
      <c r="C257">
        <v>176</v>
      </c>
      <c r="D257" s="536">
        <f>IFERROR(VLOOKUP(実施計画様式!D257,―!A$14:B$16,2,FALSE),0)</f>
        <v>0</v>
      </c>
      <c r="E257">
        <f>IFERROR(VLOOKUP(実施計画様式!E257,―!$C$40:$D$47,2,FALSE),0)</f>
        <v>0</v>
      </c>
      <c r="F257">
        <f>IFERROR(VLOOKUP(実施計画様式!F257,―!$E$2:$F$2,2,FALSE),0)</f>
        <v>0</v>
      </c>
      <c r="G257">
        <f>IFERROR(VLOOKUP(実施計画様式!G257,―!$G$2:$H$2,2,FALSE),0)</f>
        <v>0</v>
      </c>
      <c r="H257">
        <f>IFERROR(VLOOKUP(実施計画様式!H257,―!$I$2:$J$2,2,FALSE),0)</f>
        <v>0</v>
      </c>
      <c r="J257">
        <f>IFERROR(VLOOKUP(実施計画様式!J257,―!$K$2:$L$2,2,FALSE),0)</f>
        <v>0</v>
      </c>
      <c r="K257">
        <f>IFERROR(VLOOKUP(実施計画様式!K257,―!$M$2:$N$2,2,FALSE),0)</f>
        <v>0</v>
      </c>
      <c r="L257">
        <f>IFERROR(VLOOKUP(実施計画様式!L257,―!$O$2:$P$10,2,FALSE),0)</f>
        <v>0</v>
      </c>
      <c r="AG257">
        <f>IFERROR(VLOOKUP(実施計画様式!AG257,―!$Q$2:$R$3,2,FALSE),0)</f>
        <v>0</v>
      </c>
      <c r="AH257">
        <f>IFERROR(VLOOKUP(実施計画様式!AH257,―!$S$2:$T$3,2,FALSE),0)</f>
        <v>0</v>
      </c>
      <c r="AI257">
        <f>IFERROR(VLOOKUP(実施計画様式!AI257,―!$U$2:$V$3,2,FALSE),0)</f>
        <v>0</v>
      </c>
      <c r="AJ257">
        <f>IFERROR(VLOOKUP(実施計画様式!AJ257,―!$AD$2:$AE$14,2,FALSE),0)</f>
        <v>0</v>
      </c>
      <c r="AK257">
        <f>IFERROR(VLOOKUP(実施計画様式!AK257,―!$AD$2:$AE$14,2,FALSE),0)</f>
        <v>0</v>
      </c>
      <c r="AQ257">
        <f>IFERROR(VLOOKUP(実施計画様式!AQ257,―!$AG$2:$AH$4,2,FALSE),0)</f>
        <v>0</v>
      </c>
      <c r="AS257">
        <f t="shared" si="2"/>
        <v>0</v>
      </c>
      <c r="AT257">
        <v>99</v>
      </c>
      <c r="BB257" s="652" t="str">
        <f>IF(実施計画様式!F257="","",IF(PRODUCT(D257:AQ257)=0,"error",""))</f>
        <v/>
      </c>
    </row>
    <row r="258" spans="3:54">
      <c r="C258">
        <v>177</v>
      </c>
      <c r="D258" s="536">
        <f>IFERROR(VLOOKUP(実施計画様式!D258,―!A$14:B$16,2,FALSE),0)</f>
        <v>0</v>
      </c>
      <c r="E258">
        <f>IFERROR(VLOOKUP(実施計画様式!E258,―!$C$40:$D$47,2,FALSE),0)</f>
        <v>0</v>
      </c>
      <c r="F258">
        <f>IFERROR(VLOOKUP(実施計画様式!F258,―!$E$2:$F$2,2,FALSE),0)</f>
        <v>0</v>
      </c>
      <c r="G258">
        <f>IFERROR(VLOOKUP(実施計画様式!G258,―!$G$2:$H$2,2,FALSE),0)</f>
        <v>0</v>
      </c>
      <c r="H258">
        <f>IFERROR(VLOOKUP(実施計画様式!H258,―!$I$2:$J$2,2,FALSE),0)</f>
        <v>0</v>
      </c>
      <c r="J258">
        <f>IFERROR(VLOOKUP(実施計画様式!J258,―!$K$2:$L$2,2,FALSE),0)</f>
        <v>0</v>
      </c>
      <c r="K258">
        <f>IFERROR(VLOOKUP(実施計画様式!K258,―!$M$2:$N$2,2,FALSE),0)</f>
        <v>0</v>
      </c>
      <c r="L258">
        <f>IFERROR(VLOOKUP(実施計画様式!L258,―!$O$2:$P$10,2,FALSE),0)</f>
        <v>0</v>
      </c>
      <c r="AG258">
        <f>IFERROR(VLOOKUP(実施計画様式!AG258,―!$Q$2:$R$3,2,FALSE),0)</f>
        <v>0</v>
      </c>
      <c r="AH258">
        <f>IFERROR(VLOOKUP(実施計画様式!AH258,―!$S$2:$T$3,2,FALSE),0)</f>
        <v>0</v>
      </c>
      <c r="AI258">
        <f>IFERROR(VLOOKUP(実施計画様式!AI258,―!$U$2:$V$3,2,FALSE),0)</f>
        <v>0</v>
      </c>
      <c r="AJ258">
        <f>IFERROR(VLOOKUP(実施計画様式!AJ258,―!$AD$2:$AE$14,2,FALSE),0)</f>
        <v>0</v>
      </c>
      <c r="AK258">
        <f>IFERROR(VLOOKUP(実施計画様式!AK258,―!$AD$2:$AE$14,2,FALSE),0)</f>
        <v>0</v>
      </c>
      <c r="AQ258">
        <f>IFERROR(VLOOKUP(実施計画様式!AQ258,―!$AG$2:$AH$4,2,FALSE),0)</f>
        <v>0</v>
      </c>
      <c r="AS258">
        <f t="shared" si="2"/>
        <v>0</v>
      </c>
      <c r="AT258">
        <v>99</v>
      </c>
      <c r="BB258" s="652" t="str">
        <f>IF(実施計画様式!F258="","",IF(PRODUCT(D258:AQ258)=0,"error",""))</f>
        <v/>
      </c>
    </row>
    <row r="259" spans="3:54">
      <c r="C259">
        <v>178</v>
      </c>
      <c r="D259" s="536">
        <f>IFERROR(VLOOKUP(実施計画様式!D259,―!A$14:B$16,2,FALSE),0)</f>
        <v>0</v>
      </c>
      <c r="E259">
        <f>IFERROR(VLOOKUP(実施計画様式!E259,―!$C$40:$D$47,2,FALSE),0)</f>
        <v>0</v>
      </c>
      <c r="F259">
        <f>IFERROR(VLOOKUP(実施計画様式!F259,―!$E$2:$F$2,2,FALSE),0)</f>
        <v>0</v>
      </c>
      <c r="G259">
        <f>IFERROR(VLOOKUP(実施計画様式!G259,―!$G$2:$H$2,2,FALSE),0)</f>
        <v>0</v>
      </c>
      <c r="H259">
        <f>IFERROR(VLOOKUP(実施計画様式!H259,―!$I$2:$J$2,2,FALSE),0)</f>
        <v>0</v>
      </c>
      <c r="J259">
        <f>IFERROR(VLOOKUP(実施計画様式!J259,―!$K$2:$L$2,2,FALSE),0)</f>
        <v>0</v>
      </c>
      <c r="K259">
        <f>IFERROR(VLOOKUP(実施計画様式!K259,―!$M$2:$N$2,2,FALSE),0)</f>
        <v>0</v>
      </c>
      <c r="L259">
        <f>IFERROR(VLOOKUP(実施計画様式!L259,―!$O$2:$P$10,2,FALSE),0)</f>
        <v>0</v>
      </c>
      <c r="AG259">
        <f>IFERROR(VLOOKUP(実施計画様式!AG259,―!$Q$2:$R$3,2,FALSE),0)</f>
        <v>0</v>
      </c>
      <c r="AH259">
        <f>IFERROR(VLOOKUP(実施計画様式!AH259,―!$S$2:$T$3,2,FALSE),0)</f>
        <v>0</v>
      </c>
      <c r="AI259">
        <f>IFERROR(VLOOKUP(実施計画様式!AI259,―!$U$2:$V$3,2,FALSE),0)</f>
        <v>0</v>
      </c>
      <c r="AJ259">
        <f>IFERROR(VLOOKUP(実施計画様式!AJ259,―!$AD$2:$AE$14,2,FALSE),0)</f>
        <v>0</v>
      </c>
      <c r="AK259">
        <f>IFERROR(VLOOKUP(実施計画様式!AK259,―!$AD$2:$AE$14,2,FALSE),0)</f>
        <v>0</v>
      </c>
      <c r="AQ259">
        <f>IFERROR(VLOOKUP(実施計画様式!AQ259,―!$AG$2:$AH$4,2,FALSE),0)</f>
        <v>0</v>
      </c>
      <c r="AS259">
        <f t="shared" si="2"/>
        <v>0</v>
      </c>
      <c r="AT259">
        <v>99</v>
      </c>
      <c r="BB259" s="652" t="str">
        <f>IF(実施計画様式!F259="","",IF(PRODUCT(D259:AQ259)=0,"error",""))</f>
        <v/>
      </c>
    </row>
    <row r="260" spans="3:54">
      <c r="C260">
        <v>179</v>
      </c>
      <c r="D260" s="536">
        <f>IFERROR(VLOOKUP(実施計画様式!D260,―!A$14:B$16,2,FALSE),0)</f>
        <v>0</v>
      </c>
      <c r="E260">
        <f>IFERROR(VLOOKUP(実施計画様式!E260,―!$C$40:$D$47,2,FALSE),0)</f>
        <v>0</v>
      </c>
      <c r="F260">
        <f>IFERROR(VLOOKUP(実施計画様式!F260,―!$E$2:$F$2,2,FALSE),0)</f>
        <v>0</v>
      </c>
      <c r="G260">
        <f>IFERROR(VLOOKUP(実施計画様式!G260,―!$G$2:$H$2,2,FALSE),0)</f>
        <v>0</v>
      </c>
      <c r="H260">
        <f>IFERROR(VLOOKUP(実施計画様式!H260,―!$I$2:$J$2,2,FALSE),0)</f>
        <v>0</v>
      </c>
      <c r="J260">
        <f>IFERROR(VLOOKUP(実施計画様式!J260,―!$K$2:$L$2,2,FALSE),0)</f>
        <v>0</v>
      </c>
      <c r="K260">
        <f>IFERROR(VLOOKUP(実施計画様式!K260,―!$M$2:$N$2,2,FALSE),0)</f>
        <v>0</v>
      </c>
      <c r="L260">
        <f>IFERROR(VLOOKUP(実施計画様式!L260,―!$O$2:$P$10,2,FALSE),0)</f>
        <v>0</v>
      </c>
      <c r="AG260">
        <f>IFERROR(VLOOKUP(実施計画様式!AG260,―!$Q$2:$R$3,2,FALSE),0)</f>
        <v>0</v>
      </c>
      <c r="AH260">
        <f>IFERROR(VLOOKUP(実施計画様式!AH260,―!$S$2:$T$3,2,FALSE),0)</f>
        <v>0</v>
      </c>
      <c r="AI260">
        <f>IFERROR(VLOOKUP(実施計画様式!AI260,―!$U$2:$V$3,2,FALSE),0)</f>
        <v>0</v>
      </c>
      <c r="AJ260">
        <f>IFERROR(VLOOKUP(実施計画様式!AJ260,―!$AD$2:$AE$14,2,FALSE),0)</f>
        <v>0</v>
      </c>
      <c r="AK260">
        <f>IFERROR(VLOOKUP(実施計画様式!AK260,―!$AD$2:$AE$14,2,FALSE),0)</f>
        <v>0</v>
      </c>
      <c r="AQ260">
        <f>IFERROR(VLOOKUP(実施計画様式!AQ260,―!$AG$2:$AH$4,2,FALSE),0)</f>
        <v>0</v>
      </c>
      <c r="AS260">
        <f t="shared" si="2"/>
        <v>0</v>
      </c>
      <c r="AT260">
        <v>99</v>
      </c>
      <c r="BB260" s="652" t="str">
        <f>IF(実施計画様式!F260="","",IF(PRODUCT(D260:AQ260)=0,"error",""))</f>
        <v/>
      </c>
    </row>
    <row r="261" spans="3:54">
      <c r="C261">
        <v>180</v>
      </c>
      <c r="D261" s="536">
        <f>IFERROR(VLOOKUP(実施計画様式!D261,―!A$14:B$16,2,FALSE),0)</f>
        <v>0</v>
      </c>
      <c r="E261">
        <f>IFERROR(VLOOKUP(実施計画様式!E261,―!$C$40:$D$47,2,FALSE),0)</f>
        <v>0</v>
      </c>
      <c r="F261">
        <f>IFERROR(VLOOKUP(実施計画様式!F261,―!$E$2:$F$2,2,FALSE),0)</f>
        <v>0</v>
      </c>
      <c r="G261">
        <f>IFERROR(VLOOKUP(実施計画様式!G261,―!$G$2:$H$2,2,FALSE),0)</f>
        <v>0</v>
      </c>
      <c r="H261">
        <f>IFERROR(VLOOKUP(実施計画様式!H261,―!$I$2:$J$2,2,FALSE),0)</f>
        <v>0</v>
      </c>
      <c r="J261">
        <f>IFERROR(VLOOKUP(実施計画様式!J261,―!$K$2:$L$2,2,FALSE),0)</f>
        <v>0</v>
      </c>
      <c r="K261">
        <f>IFERROR(VLOOKUP(実施計画様式!K261,―!$M$2:$N$2,2,FALSE),0)</f>
        <v>0</v>
      </c>
      <c r="L261">
        <f>IFERROR(VLOOKUP(実施計画様式!L261,―!$O$2:$P$10,2,FALSE),0)</f>
        <v>0</v>
      </c>
      <c r="AG261">
        <f>IFERROR(VLOOKUP(実施計画様式!AG261,―!$Q$2:$R$3,2,FALSE),0)</f>
        <v>0</v>
      </c>
      <c r="AH261">
        <f>IFERROR(VLOOKUP(実施計画様式!AH261,―!$S$2:$T$3,2,FALSE),0)</f>
        <v>0</v>
      </c>
      <c r="AI261">
        <f>IFERROR(VLOOKUP(実施計画様式!AI261,―!$U$2:$V$3,2,FALSE),0)</f>
        <v>0</v>
      </c>
      <c r="AJ261">
        <f>IFERROR(VLOOKUP(実施計画様式!AJ261,―!$AD$2:$AE$14,2,FALSE),0)</f>
        <v>0</v>
      </c>
      <c r="AK261">
        <f>IFERROR(VLOOKUP(実施計画様式!AK261,―!$AD$2:$AE$14,2,FALSE),0)</f>
        <v>0</v>
      </c>
      <c r="AQ261">
        <f>IFERROR(VLOOKUP(実施計画様式!AQ261,―!$AG$2:$AH$4,2,FALSE),0)</f>
        <v>0</v>
      </c>
      <c r="AS261">
        <f t="shared" si="2"/>
        <v>0</v>
      </c>
      <c r="AT261">
        <v>99</v>
      </c>
      <c r="BB261" s="652" t="str">
        <f>IF(実施計画様式!F261="","",IF(PRODUCT(D261:AQ261)=0,"error",""))</f>
        <v/>
      </c>
    </row>
    <row r="262" spans="3:54">
      <c r="C262">
        <v>181</v>
      </c>
      <c r="D262" s="536">
        <f>IFERROR(VLOOKUP(実施計画様式!D262,―!A$14:B$16,2,FALSE),0)</f>
        <v>0</v>
      </c>
      <c r="E262">
        <f>IFERROR(VLOOKUP(実施計画様式!E262,―!$C$40:$D$47,2,FALSE),0)</f>
        <v>0</v>
      </c>
      <c r="F262">
        <f>IFERROR(VLOOKUP(実施計画様式!F262,―!$E$2:$F$2,2,FALSE),0)</f>
        <v>0</v>
      </c>
      <c r="G262">
        <f>IFERROR(VLOOKUP(実施計画様式!G262,―!$G$2:$H$2,2,FALSE),0)</f>
        <v>0</v>
      </c>
      <c r="H262">
        <f>IFERROR(VLOOKUP(実施計画様式!H262,―!$I$2:$J$2,2,FALSE),0)</f>
        <v>0</v>
      </c>
      <c r="J262">
        <f>IFERROR(VLOOKUP(実施計画様式!J262,―!$K$2:$L$2,2,FALSE),0)</f>
        <v>0</v>
      </c>
      <c r="K262">
        <f>IFERROR(VLOOKUP(実施計画様式!K262,―!$M$2:$N$2,2,FALSE),0)</f>
        <v>0</v>
      </c>
      <c r="L262">
        <f>IFERROR(VLOOKUP(実施計画様式!L262,―!$O$2:$P$10,2,FALSE),0)</f>
        <v>0</v>
      </c>
      <c r="AG262">
        <f>IFERROR(VLOOKUP(実施計画様式!AG262,―!$Q$2:$R$3,2,FALSE),0)</f>
        <v>0</v>
      </c>
      <c r="AH262">
        <f>IFERROR(VLOOKUP(実施計画様式!AH262,―!$S$2:$T$3,2,FALSE),0)</f>
        <v>0</v>
      </c>
      <c r="AI262">
        <f>IFERROR(VLOOKUP(実施計画様式!AI262,―!$U$2:$V$3,2,FALSE),0)</f>
        <v>0</v>
      </c>
      <c r="AJ262">
        <f>IFERROR(VLOOKUP(実施計画様式!AJ262,―!$AD$2:$AE$14,2,FALSE),0)</f>
        <v>0</v>
      </c>
      <c r="AK262">
        <f>IFERROR(VLOOKUP(実施計画様式!AK262,―!$AD$2:$AE$14,2,FALSE),0)</f>
        <v>0</v>
      </c>
      <c r="AQ262">
        <f>IFERROR(VLOOKUP(実施計画様式!AQ262,―!$AG$2:$AH$4,2,FALSE),0)</f>
        <v>0</v>
      </c>
      <c r="AS262">
        <f t="shared" si="2"/>
        <v>0</v>
      </c>
      <c r="AT262">
        <v>99</v>
      </c>
      <c r="BB262" s="652" t="str">
        <f>IF(実施計画様式!F262="","",IF(PRODUCT(D262:AQ262)=0,"error",""))</f>
        <v/>
      </c>
    </row>
    <row r="263" spans="3:54">
      <c r="C263">
        <v>182</v>
      </c>
      <c r="D263" s="536">
        <f>IFERROR(VLOOKUP(実施計画様式!D263,―!A$14:B$16,2,FALSE),0)</f>
        <v>0</v>
      </c>
      <c r="E263">
        <f>IFERROR(VLOOKUP(実施計画様式!E263,―!$C$40:$D$47,2,FALSE),0)</f>
        <v>0</v>
      </c>
      <c r="F263">
        <f>IFERROR(VLOOKUP(実施計画様式!F263,―!$E$2:$F$2,2,FALSE),0)</f>
        <v>0</v>
      </c>
      <c r="G263">
        <f>IFERROR(VLOOKUP(実施計画様式!G263,―!$G$2:$H$2,2,FALSE),0)</f>
        <v>0</v>
      </c>
      <c r="H263">
        <f>IFERROR(VLOOKUP(実施計画様式!H263,―!$I$2:$J$2,2,FALSE),0)</f>
        <v>0</v>
      </c>
      <c r="J263">
        <f>IFERROR(VLOOKUP(実施計画様式!J263,―!$K$2:$L$2,2,FALSE),0)</f>
        <v>0</v>
      </c>
      <c r="K263">
        <f>IFERROR(VLOOKUP(実施計画様式!K263,―!$M$2:$N$2,2,FALSE),0)</f>
        <v>0</v>
      </c>
      <c r="L263">
        <f>IFERROR(VLOOKUP(実施計画様式!L263,―!$O$2:$P$10,2,FALSE),0)</f>
        <v>0</v>
      </c>
      <c r="AG263">
        <f>IFERROR(VLOOKUP(実施計画様式!AG263,―!$Q$2:$R$3,2,FALSE),0)</f>
        <v>0</v>
      </c>
      <c r="AH263">
        <f>IFERROR(VLOOKUP(実施計画様式!AH263,―!$S$2:$T$3,2,FALSE),0)</f>
        <v>0</v>
      </c>
      <c r="AI263">
        <f>IFERROR(VLOOKUP(実施計画様式!AI263,―!$U$2:$V$3,2,FALSE),0)</f>
        <v>0</v>
      </c>
      <c r="AJ263">
        <f>IFERROR(VLOOKUP(実施計画様式!AJ263,―!$AD$2:$AE$14,2,FALSE),0)</f>
        <v>0</v>
      </c>
      <c r="AK263">
        <f>IFERROR(VLOOKUP(実施計画様式!AK263,―!$AD$2:$AE$14,2,FALSE),0)</f>
        <v>0</v>
      </c>
      <c r="AQ263">
        <f>IFERROR(VLOOKUP(実施計画様式!AQ263,―!$AG$2:$AH$4,2,FALSE),0)</f>
        <v>0</v>
      </c>
      <c r="AS263">
        <f t="shared" si="2"/>
        <v>0</v>
      </c>
      <c r="AT263">
        <v>99</v>
      </c>
      <c r="BB263" s="652" t="str">
        <f>IF(実施計画様式!F263="","",IF(PRODUCT(D263:AQ263)=0,"error",""))</f>
        <v/>
      </c>
    </row>
    <row r="264" spans="3:54">
      <c r="C264">
        <v>183</v>
      </c>
      <c r="D264" s="536">
        <f>IFERROR(VLOOKUP(実施計画様式!D264,―!A$14:B$16,2,FALSE),0)</f>
        <v>0</v>
      </c>
      <c r="E264">
        <f>IFERROR(VLOOKUP(実施計画様式!E264,―!$C$40:$D$47,2,FALSE),0)</f>
        <v>0</v>
      </c>
      <c r="F264">
        <f>IFERROR(VLOOKUP(実施計画様式!F264,―!$E$2:$F$2,2,FALSE),0)</f>
        <v>0</v>
      </c>
      <c r="G264">
        <f>IFERROR(VLOOKUP(実施計画様式!G264,―!$G$2:$H$2,2,FALSE),0)</f>
        <v>0</v>
      </c>
      <c r="H264">
        <f>IFERROR(VLOOKUP(実施計画様式!H264,―!$I$2:$J$2,2,FALSE),0)</f>
        <v>0</v>
      </c>
      <c r="J264">
        <f>IFERROR(VLOOKUP(実施計画様式!J264,―!$K$2:$L$2,2,FALSE),0)</f>
        <v>0</v>
      </c>
      <c r="K264">
        <f>IFERROR(VLOOKUP(実施計画様式!K264,―!$M$2:$N$2,2,FALSE),0)</f>
        <v>0</v>
      </c>
      <c r="L264">
        <f>IFERROR(VLOOKUP(実施計画様式!L264,―!$O$2:$P$10,2,FALSE),0)</f>
        <v>0</v>
      </c>
      <c r="AG264">
        <f>IFERROR(VLOOKUP(実施計画様式!AG264,―!$Q$2:$R$3,2,FALSE),0)</f>
        <v>0</v>
      </c>
      <c r="AH264">
        <f>IFERROR(VLOOKUP(実施計画様式!AH264,―!$S$2:$T$3,2,FALSE),0)</f>
        <v>0</v>
      </c>
      <c r="AI264">
        <f>IFERROR(VLOOKUP(実施計画様式!AI264,―!$U$2:$V$3,2,FALSE),0)</f>
        <v>0</v>
      </c>
      <c r="AJ264">
        <f>IFERROR(VLOOKUP(実施計画様式!AJ264,―!$AD$2:$AE$14,2,FALSE),0)</f>
        <v>0</v>
      </c>
      <c r="AK264">
        <f>IFERROR(VLOOKUP(実施計画様式!AK264,―!$AD$2:$AE$14,2,FALSE),0)</f>
        <v>0</v>
      </c>
      <c r="AQ264">
        <f>IFERROR(VLOOKUP(実施計画様式!AQ264,―!$AG$2:$AH$4,2,FALSE),0)</f>
        <v>0</v>
      </c>
      <c r="AS264">
        <f t="shared" si="2"/>
        <v>0</v>
      </c>
      <c r="AT264">
        <v>99</v>
      </c>
      <c r="BB264" s="652" t="str">
        <f>IF(実施計画様式!F264="","",IF(PRODUCT(D264:AQ264)=0,"error",""))</f>
        <v/>
      </c>
    </row>
    <row r="265" spans="3:54">
      <c r="C265">
        <v>184</v>
      </c>
      <c r="D265" s="536">
        <f>IFERROR(VLOOKUP(実施計画様式!D265,―!A$14:B$16,2,FALSE),0)</f>
        <v>0</v>
      </c>
      <c r="E265">
        <f>IFERROR(VLOOKUP(実施計画様式!E265,―!$C$40:$D$47,2,FALSE),0)</f>
        <v>0</v>
      </c>
      <c r="F265">
        <f>IFERROR(VLOOKUP(実施計画様式!F265,―!$E$2:$F$2,2,FALSE),0)</f>
        <v>0</v>
      </c>
      <c r="G265">
        <f>IFERROR(VLOOKUP(実施計画様式!G265,―!$G$2:$H$2,2,FALSE),0)</f>
        <v>0</v>
      </c>
      <c r="H265">
        <f>IFERROR(VLOOKUP(実施計画様式!H265,―!$I$2:$J$2,2,FALSE),0)</f>
        <v>0</v>
      </c>
      <c r="J265">
        <f>IFERROR(VLOOKUP(実施計画様式!J265,―!$K$2:$L$2,2,FALSE),0)</f>
        <v>0</v>
      </c>
      <c r="K265">
        <f>IFERROR(VLOOKUP(実施計画様式!K265,―!$M$2:$N$2,2,FALSE),0)</f>
        <v>0</v>
      </c>
      <c r="L265">
        <f>IFERROR(VLOOKUP(実施計画様式!L265,―!$O$2:$P$10,2,FALSE),0)</f>
        <v>0</v>
      </c>
      <c r="AG265">
        <f>IFERROR(VLOOKUP(実施計画様式!AG265,―!$Q$2:$R$3,2,FALSE),0)</f>
        <v>0</v>
      </c>
      <c r="AH265">
        <f>IFERROR(VLOOKUP(実施計画様式!AH265,―!$S$2:$T$3,2,FALSE),0)</f>
        <v>0</v>
      </c>
      <c r="AI265">
        <f>IFERROR(VLOOKUP(実施計画様式!AI265,―!$U$2:$V$3,2,FALSE),0)</f>
        <v>0</v>
      </c>
      <c r="AJ265">
        <f>IFERROR(VLOOKUP(実施計画様式!AJ265,―!$AD$2:$AE$14,2,FALSE),0)</f>
        <v>0</v>
      </c>
      <c r="AK265">
        <f>IFERROR(VLOOKUP(実施計画様式!AK265,―!$AD$2:$AE$14,2,FALSE),0)</f>
        <v>0</v>
      </c>
      <c r="AQ265">
        <f>IFERROR(VLOOKUP(実施計画様式!AQ265,―!$AG$2:$AH$4,2,FALSE),0)</f>
        <v>0</v>
      </c>
      <c r="AS265">
        <f t="shared" si="2"/>
        <v>0</v>
      </c>
      <c r="AT265">
        <v>99</v>
      </c>
      <c r="BB265" s="652" t="str">
        <f>IF(実施計画様式!F265="","",IF(PRODUCT(D265:AQ265)=0,"error",""))</f>
        <v/>
      </c>
    </row>
    <row r="266" spans="3:54">
      <c r="C266">
        <v>185</v>
      </c>
      <c r="D266" s="536">
        <f>IFERROR(VLOOKUP(実施計画様式!D266,―!A$14:B$16,2,FALSE),0)</f>
        <v>0</v>
      </c>
      <c r="E266">
        <f>IFERROR(VLOOKUP(実施計画様式!E266,―!$C$40:$D$47,2,FALSE),0)</f>
        <v>0</v>
      </c>
      <c r="F266">
        <f>IFERROR(VLOOKUP(実施計画様式!F266,―!$E$2:$F$2,2,FALSE),0)</f>
        <v>0</v>
      </c>
      <c r="G266">
        <f>IFERROR(VLOOKUP(実施計画様式!G266,―!$G$2:$H$2,2,FALSE),0)</f>
        <v>0</v>
      </c>
      <c r="H266">
        <f>IFERROR(VLOOKUP(実施計画様式!H266,―!$I$2:$J$2,2,FALSE),0)</f>
        <v>0</v>
      </c>
      <c r="J266">
        <f>IFERROR(VLOOKUP(実施計画様式!J266,―!$K$2:$L$2,2,FALSE),0)</f>
        <v>0</v>
      </c>
      <c r="K266">
        <f>IFERROR(VLOOKUP(実施計画様式!K266,―!$M$2:$N$2,2,FALSE),0)</f>
        <v>0</v>
      </c>
      <c r="L266">
        <f>IFERROR(VLOOKUP(実施計画様式!L266,―!$O$2:$P$10,2,FALSE),0)</f>
        <v>0</v>
      </c>
      <c r="AG266">
        <f>IFERROR(VLOOKUP(実施計画様式!AG266,―!$Q$2:$R$3,2,FALSE),0)</f>
        <v>0</v>
      </c>
      <c r="AH266">
        <f>IFERROR(VLOOKUP(実施計画様式!AH266,―!$S$2:$T$3,2,FALSE),0)</f>
        <v>0</v>
      </c>
      <c r="AI266">
        <f>IFERROR(VLOOKUP(実施計画様式!AI266,―!$U$2:$V$3,2,FALSE),0)</f>
        <v>0</v>
      </c>
      <c r="AJ266">
        <f>IFERROR(VLOOKUP(実施計画様式!AJ266,―!$AD$2:$AE$14,2,FALSE),0)</f>
        <v>0</v>
      </c>
      <c r="AK266">
        <f>IFERROR(VLOOKUP(実施計画様式!AK266,―!$AD$2:$AE$14,2,FALSE),0)</f>
        <v>0</v>
      </c>
      <c r="AQ266">
        <f>IFERROR(VLOOKUP(実施計画様式!AQ266,―!$AG$2:$AH$4,2,FALSE),0)</f>
        <v>0</v>
      </c>
      <c r="AS266">
        <f t="shared" si="2"/>
        <v>0</v>
      </c>
      <c r="AT266">
        <v>99</v>
      </c>
      <c r="BB266" s="652" t="str">
        <f>IF(実施計画様式!F266="","",IF(PRODUCT(D266:AQ266)=0,"error",""))</f>
        <v/>
      </c>
    </row>
    <row r="267" spans="3:54">
      <c r="C267">
        <v>186</v>
      </c>
      <c r="D267" s="536">
        <f>IFERROR(VLOOKUP(実施計画様式!D267,―!A$14:B$16,2,FALSE),0)</f>
        <v>0</v>
      </c>
      <c r="E267">
        <f>IFERROR(VLOOKUP(実施計画様式!E267,―!$C$40:$D$47,2,FALSE),0)</f>
        <v>0</v>
      </c>
      <c r="F267">
        <f>IFERROR(VLOOKUP(実施計画様式!F267,―!$E$2:$F$2,2,FALSE),0)</f>
        <v>0</v>
      </c>
      <c r="G267">
        <f>IFERROR(VLOOKUP(実施計画様式!G267,―!$G$2:$H$2,2,FALSE),0)</f>
        <v>0</v>
      </c>
      <c r="H267">
        <f>IFERROR(VLOOKUP(実施計画様式!H267,―!$I$2:$J$2,2,FALSE),0)</f>
        <v>0</v>
      </c>
      <c r="J267">
        <f>IFERROR(VLOOKUP(実施計画様式!J267,―!$K$2:$L$2,2,FALSE),0)</f>
        <v>0</v>
      </c>
      <c r="K267">
        <f>IFERROR(VLOOKUP(実施計画様式!K267,―!$M$2:$N$2,2,FALSE),0)</f>
        <v>0</v>
      </c>
      <c r="L267">
        <f>IFERROR(VLOOKUP(実施計画様式!L267,―!$O$2:$P$10,2,FALSE),0)</f>
        <v>0</v>
      </c>
      <c r="AG267">
        <f>IFERROR(VLOOKUP(実施計画様式!AG267,―!$Q$2:$R$3,2,FALSE),0)</f>
        <v>0</v>
      </c>
      <c r="AH267">
        <f>IFERROR(VLOOKUP(実施計画様式!AH267,―!$S$2:$T$3,2,FALSE),0)</f>
        <v>0</v>
      </c>
      <c r="AI267">
        <f>IFERROR(VLOOKUP(実施計画様式!AI267,―!$U$2:$V$3,2,FALSE),0)</f>
        <v>0</v>
      </c>
      <c r="AJ267">
        <f>IFERROR(VLOOKUP(実施計画様式!AJ267,―!$AD$2:$AE$14,2,FALSE),0)</f>
        <v>0</v>
      </c>
      <c r="AK267">
        <f>IFERROR(VLOOKUP(実施計画様式!AK267,―!$AD$2:$AE$14,2,FALSE),0)</f>
        <v>0</v>
      </c>
      <c r="AQ267">
        <f>IFERROR(VLOOKUP(実施計画様式!AQ267,―!$AG$2:$AH$4,2,FALSE),0)</f>
        <v>0</v>
      </c>
      <c r="AS267">
        <f t="shared" si="2"/>
        <v>0</v>
      </c>
      <c r="AT267">
        <v>99</v>
      </c>
      <c r="BB267" s="652" t="str">
        <f>IF(実施計画様式!F267="","",IF(PRODUCT(D267:AQ267)=0,"error",""))</f>
        <v/>
      </c>
    </row>
    <row r="268" spans="3:54">
      <c r="C268">
        <v>187</v>
      </c>
      <c r="D268" s="536">
        <f>IFERROR(VLOOKUP(実施計画様式!D268,―!A$14:B$16,2,FALSE),0)</f>
        <v>0</v>
      </c>
      <c r="E268">
        <f>IFERROR(VLOOKUP(実施計画様式!E268,―!$C$40:$D$47,2,FALSE),0)</f>
        <v>0</v>
      </c>
      <c r="F268">
        <f>IFERROR(VLOOKUP(実施計画様式!F268,―!$E$2:$F$2,2,FALSE),0)</f>
        <v>0</v>
      </c>
      <c r="G268">
        <f>IFERROR(VLOOKUP(実施計画様式!G268,―!$G$2:$H$2,2,FALSE),0)</f>
        <v>0</v>
      </c>
      <c r="H268">
        <f>IFERROR(VLOOKUP(実施計画様式!H268,―!$I$2:$J$2,2,FALSE),0)</f>
        <v>0</v>
      </c>
      <c r="J268">
        <f>IFERROR(VLOOKUP(実施計画様式!J268,―!$K$2:$L$2,2,FALSE),0)</f>
        <v>0</v>
      </c>
      <c r="K268">
        <f>IFERROR(VLOOKUP(実施計画様式!K268,―!$M$2:$N$2,2,FALSE),0)</f>
        <v>0</v>
      </c>
      <c r="L268">
        <f>IFERROR(VLOOKUP(実施計画様式!L268,―!$O$2:$P$10,2,FALSE),0)</f>
        <v>0</v>
      </c>
      <c r="AG268">
        <f>IFERROR(VLOOKUP(実施計画様式!AG268,―!$Q$2:$R$3,2,FALSE),0)</f>
        <v>0</v>
      </c>
      <c r="AH268">
        <f>IFERROR(VLOOKUP(実施計画様式!AH268,―!$S$2:$T$3,2,FALSE),0)</f>
        <v>0</v>
      </c>
      <c r="AI268">
        <f>IFERROR(VLOOKUP(実施計画様式!AI268,―!$U$2:$V$3,2,FALSE),0)</f>
        <v>0</v>
      </c>
      <c r="AJ268">
        <f>IFERROR(VLOOKUP(実施計画様式!AJ268,―!$AD$2:$AE$14,2,FALSE),0)</f>
        <v>0</v>
      </c>
      <c r="AK268">
        <f>IFERROR(VLOOKUP(実施計画様式!AK268,―!$AD$2:$AE$14,2,FALSE),0)</f>
        <v>0</v>
      </c>
      <c r="AQ268">
        <f>IFERROR(VLOOKUP(実施計画様式!AQ268,―!$AG$2:$AH$4,2,FALSE),0)</f>
        <v>0</v>
      </c>
      <c r="AS268">
        <f t="shared" si="2"/>
        <v>0</v>
      </c>
      <c r="AT268">
        <v>99</v>
      </c>
      <c r="BB268" s="652" t="str">
        <f>IF(実施計画様式!F268="","",IF(PRODUCT(D268:AQ268)=0,"error",""))</f>
        <v/>
      </c>
    </row>
    <row r="269" spans="3:54">
      <c r="C269">
        <v>188</v>
      </c>
      <c r="D269" s="536">
        <f>IFERROR(VLOOKUP(実施計画様式!D269,―!A$14:B$16,2,FALSE),0)</f>
        <v>0</v>
      </c>
      <c r="E269">
        <f>IFERROR(VLOOKUP(実施計画様式!E269,―!$C$40:$D$47,2,FALSE),0)</f>
        <v>0</v>
      </c>
      <c r="F269">
        <f>IFERROR(VLOOKUP(実施計画様式!F269,―!$E$2:$F$2,2,FALSE),0)</f>
        <v>0</v>
      </c>
      <c r="G269">
        <f>IFERROR(VLOOKUP(実施計画様式!G269,―!$G$2:$H$2,2,FALSE),0)</f>
        <v>0</v>
      </c>
      <c r="H269">
        <f>IFERROR(VLOOKUP(実施計画様式!H269,―!$I$2:$J$2,2,FALSE),0)</f>
        <v>0</v>
      </c>
      <c r="J269">
        <f>IFERROR(VLOOKUP(実施計画様式!J269,―!$K$2:$L$2,2,FALSE),0)</f>
        <v>0</v>
      </c>
      <c r="K269">
        <f>IFERROR(VLOOKUP(実施計画様式!K269,―!$M$2:$N$2,2,FALSE),0)</f>
        <v>0</v>
      </c>
      <c r="L269">
        <f>IFERROR(VLOOKUP(実施計画様式!L269,―!$O$2:$P$10,2,FALSE),0)</f>
        <v>0</v>
      </c>
      <c r="AG269">
        <f>IFERROR(VLOOKUP(実施計画様式!AG269,―!$Q$2:$R$3,2,FALSE),0)</f>
        <v>0</v>
      </c>
      <c r="AH269">
        <f>IFERROR(VLOOKUP(実施計画様式!AH269,―!$S$2:$T$3,2,FALSE),0)</f>
        <v>0</v>
      </c>
      <c r="AI269">
        <f>IFERROR(VLOOKUP(実施計画様式!AI269,―!$U$2:$V$3,2,FALSE),0)</f>
        <v>0</v>
      </c>
      <c r="AJ269">
        <f>IFERROR(VLOOKUP(実施計画様式!AJ269,―!$AD$2:$AE$14,2,FALSE),0)</f>
        <v>0</v>
      </c>
      <c r="AK269">
        <f>IFERROR(VLOOKUP(実施計画様式!AK269,―!$AD$2:$AE$14,2,FALSE),0)</f>
        <v>0</v>
      </c>
      <c r="AQ269">
        <f>IFERROR(VLOOKUP(実施計画様式!AQ269,―!$AG$2:$AH$4,2,FALSE),0)</f>
        <v>0</v>
      </c>
      <c r="AS269">
        <f t="shared" si="2"/>
        <v>0</v>
      </c>
      <c r="AT269">
        <v>99</v>
      </c>
      <c r="BB269" s="652" t="str">
        <f>IF(実施計画様式!F269="","",IF(PRODUCT(D269:AQ269)=0,"error",""))</f>
        <v/>
      </c>
    </row>
    <row r="270" spans="3:54">
      <c r="C270">
        <v>189</v>
      </c>
      <c r="D270" s="536">
        <f>IFERROR(VLOOKUP(実施計画様式!D270,―!A$14:B$16,2,FALSE),0)</f>
        <v>0</v>
      </c>
      <c r="E270">
        <f>IFERROR(VLOOKUP(実施計画様式!E270,―!$C$40:$D$47,2,FALSE),0)</f>
        <v>0</v>
      </c>
      <c r="F270">
        <f>IFERROR(VLOOKUP(実施計画様式!F270,―!$E$2:$F$2,2,FALSE),0)</f>
        <v>0</v>
      </c>
      <c r="G270">
        <f>IFERROR(VLOOKUP(実施計画様式!G270,―!$G$2:$H$2,2,FALSE),0)</f>
        <v>0</v>
      </c>
      <c r="H270">
        <f>IFERROR(VLOOKUP(実施計画様式!H270,―!$I$2:$J$2,2,FALSE),0)</f>
        <v>0</v>
      </c>
      <c r="J270">
        <f>IFERROR(VLOOKUP(実施計画様式!J270,―!$K$2:$L$2,2,FALSE),0)</f>
        <v>0</v>
      </c>
      <c r="K270">
        <f>IFERROR(VLOOKUP(実施計画様式!K270,―!$M$2:$N$2,2,FALSE),0)</f>
        <v>0</v>
      </c>
      <c r="L270">
        <f>IFERROR(VLOOKUP(実施計画様式!L270,―!$O$2:$P$10,2,FALSE),0)</f>
        <v>0</v>
      </c>
      <c r="AG270">
        <f>IFERROR(VLOOKUP(実施計画様式!AG270,―!$Q$2:$R$3,2,FALSE),0)</f>
        <v>0</v>
      </c>
      <c r="AH270">
        <f>IFERROR(VLOOKUP(実施計画様式!AH270,―!$S$2:$T$3,2,FALSE),0)</f>
        <v>0</v>
      </c>
      <c r="AI270">
        <f>IFERROR(VLOOKUP(実施計画様式!AI270,―!$U$2:$V$3,2,FALSE),0)</f>
        <v>0</v>
      </c>
      <c r="AJ270">
        <f>IFERROR(VLOOKUP(実施計画様式!AJ270,―!$AD$2:$AE$14,2,FALSE),0)</f>
        <v>0</v>
      </c>
      <c r="AK270">
        <f>IFERROR(VLOOKUP(実施計画様式!AK270,―!$AD$2:$AE$14,2,FALSE),0)</f>
        <v>0</v>
      </c>
      <c r="AQ270">
        <f>IFERROR(VLOOKUP(実施計画様式!AQ270,―!$AG$2:$AH$4,2,FALSE),0)</f>
        <v>0</v>
      </c>
      <c r="AS270">
        <f t="shared" si="2"/>
        <v>0</v>
      </c>
      <c r="AT270">
        <v>99</v>
      </c>
      <c r="BB270" s="652" t="str">
        <f>IF(実施計画様式!F270="","",IF(PRODUCT(D270:AQ270)=0,"error",""))</f>
        <v/>
      </c>
    </row>
    <row r="271" spans="3:54">
      <c r="C271">
        <v>190</v>
      </c>
      <c r="D271" s="536">
        <f>IFERROR(VLOOKUP(実施計画様式!D271,―!A$14:B$16,2,FALSE),0)</f>
        <v>0</v>
      </c>
      <c r="E271">
        <f>IFERROR(VLOOKUP(実施計画様式!E271,―!$C$40:$D$47,2,FALSE),0)</f>
        <v>0</v>
      </c>
      <c r="F271">
        <f>IFERROR(VLOOKUP(実施計画様式!F271,―!$E$2:$F$2,2,FALSE),0)</f>
        <v>0</v>
      </c>
      <c r="G271">
        <f>IFERROR(VLOOKUP(実施計画様式!G271,―!$G$2:$H$2,2,FALSE),0)</f>
        <v>0</v>
      </c>
      <c r="H271">
        <f>IFERROR(VLOOKUP(実施計画様式!H271,―!$I$2:$J$2,2,FALSE),0)</f>
        <v>0</v>
      </c>
      <c r="J271">
        <f>IFERROR(VLOOKUP(実施計画様式!J271,―!$K$2:$L$2,2,FALSE),0)</f>
        <v>0</v>
      </c>
      <c r="K271">
        <f>IFERROR(VLOOKUP(実施計画様式!K271,―!$M$2:$N$2,2,FALSE),0)</f>
        <v>0</v>
      </c>
      <c r="L271">
        <f>IFERROR(VLOOKUP(実施計画様式!L271,―!$O$2:$P$10,2,FALSE),0)</f>
        <v>0</v>
      </c>
      <c r="AG271">
        <f>IFERROR(VLOOKUP(実施計画様式!AG271,―!$Q$2:$R$3,2,FALSE),0)</f>
        <v>0</v>
      </c>
      <c r="AH271">
        <f>IFERROR(VLOOKUP(実施計画様式!AH271,―!$S$2:$T$3,2,FALSE),0)</f>
        <v>0</v>
      </c>
      <c r="AI271">
        <f>IFERROR(VLOOKUP(実施計画様式!AI271,―!$U$2:$V$3,2,FALSE),0)</f>
        <v>0</v>
      </c>
      <c r="AJ271">
        <f>IFERROR(VLOOKUP(実施計画様式!AJ271,―!$AD$2:$AE$14,2,FALSE),0)</f>
        <v>0</v>
      </c>
      <c r="AK271">
        <f>IFERROR(VLOOKUP(実施計画様式!AK271,―!$AD$2:$AE$14,2,FALSE),0)</f>
        <v>0</v>
      </c>
      <c r="AQ271">
        <f>IFERROR(VLOOKUP(実施計画様式!AQ271,―!$AG$2:$AH$4,2,FALSE),0)</f>
        <v>0</v>
      </c>
      <c r="AS271">
        <f t="shared" si="2"/>
        <v>0</v>
      </c>
      <c r="AT271">
        <v>99</v>
      </c>
      <c r="BB271" s="652" t="str">
        <f>IF(実施計画様式!F271="","",IF(PRODUCT(D271:AQ271)=0,"error",""))</f>
        <v/>
      </c>
    </row>
    <row r="272" spans="3:54">
      <c r="C272">
        <v>191</v>
      </c>
      <c r="D272" s="536">
        <f>IFERROR(VLOOKUP(実施計画様式!D272,―!A$14:B$16,2,FALSE),0)</f>
        <v>0</v>
      </c>
      <c r="E272">
        <f>IFERROR(VLOOKUP(実施計画様式!E272,―!$C$40:$D$47,2,FALSE),0)</f>
        <v>0</v>
      </c>
      <c r="F272">
        <f>IFERROR(VLOOKUP(実施計画様式!F272,―!$E$2:$F$2,2,FALSE),0)</f>
        <v>0</v>
      </c>
      <c r="G272">
        <f>IFERROR(VLOOKUP(実施計画様式!G272,―!$G$2:$H$2,2,FALSE),0)</f>
        <v>0</v>
      </c>
      <c r="H272">
        <f>IFERROR(VLOOKUP(実施計画様式!H272,―!$I$2:$J$2,2,FALSE),0)</f>
        <v>0</v>
      </c>
      <c r="J272">
        <f>IFERROR(VLOOKUP(実施計画様式!J272,―!$K$2:$L$2,2,FALSE),0)</f>
        <v>0</v>
      </c>
      <c r="K272">
        <f>IFERROR(VLOOKUP(実施計画様式!K272,―!$M$2:$N$2,2,FALSE),0)</f>
        <v>0</v>
      </c>
      <c r="L272">
        <f>IFERROR(VLOOKUP(実施計画様式!L272,―!$O$2:$P$10,2,FALSE),0)</f>
        <v>0</v>
      </c>
      <c r="AG272">
        <f>IFERROR(VLOOKUP(実施計画様式!AG272,―!$Q$2:$R$3,2,FALSE),0)</f>
        <v>0</v>
      </c>
      <c r="AH272">
        <f>IFERROR(VLOOKUP(実施計画様式!AH272,―!$S$2:$T$3,2,FALSE),0)</f>
        <v>0</v>
      </c>
      <c r="AI272">
        <f>IFERROR(VLOOKUP(実施計画様式!AI272,―!$U$2:$V$3,2,FALSE),0)</f>
        <v>0</v>
      </c>
      <c r="AJ272">
        <f>IFERROR(VLOOKUP(実施計画様式!AJ272,―!$AD$2:$AE$14,2,FALSE),0)</f>
        <v>0</v>
      </c>
      <c r="AK272">
        <f>IFERROR(VLOOKUP(実施計画様式!AK272,―!$AD$2:$AE$14,2,FALSE),0)</f>
        <v>0</v>
      </c>
      <c r="AQ272">
        <f>IFERROR(VLOOKUP(実施計画様式!AQ272,―!$AG$2:$AH$4,2,FALSE),0)</f>
        <v>0</v>
      </c>
      <c r="AS272">
        <f t="shared" si="2"/>
        <v>0</v>
      </c>
      <c r="AT272">
        <v>99</v>
      </c>
      <c r="BB272" s="652" t="str">
        <f>IF(実施計画様式!F272="","",IF(PRODUCT(D272:AQ272)=0,"error",""))</f>
        <v/>
      </c>
    </row>
    <row r="273" spans="3:54">
      <c r="C273">
        <v>192</v>
      </c>
      <c r="D273" s="536">
        <f>IFERROR(VLOOKUP(実施計画様式!D273,―!A$14:B$16,2,FALSE),0)</f>
        <v>0</v>
      </c>
      <c r="E273">
        <f>IFERROR(VLOOKUP(実施計画様式!E273,―!$C$40:$D$47,2,FALSE),0)</f>
        <v>0</v>
      </c>
      <c r="F273">
        <f>IFERROR(VLOOKUP(実施計画様式!F273,―!$E$2:$F$2,2,FALSE),0)</f>
        <v>0</v>
      </c>
      <c r="G273">
        <f>IFERROR(VLOOKUP(実施計画様式!G273,―!$G$2:$H$2,2,FALSE),0)</f>
        <v>0</v>
      </c>
      <c r="H273">
        <f>IFERROR(VLOOKUP(実施計画様式!H273,―!$I$2:$J$2,2,FALSE),0)</f>
        <v>0</v>
      </c>
      <c r="J273">
        <f>IFERROR(VLOOKUP(実施計画様式!J273,―!$K$2:$L$2,2,FALSE),0)</f>
        <v>0</v>
      </c>
      <c r="K273">
        <f>IFERROR(VLOOKUP(実施計画様式!K273,―!$M$2:$N$2,2,FALSE),0)</f>
        <v>0</v>
      </c>
      <c r="L273">
        <f>IFERROR(VLOOKUP(実施計画様式!L273,―!$O$2:$P$10,2,FALSE),0)</f>
        <v>0</v>
      </c>
      <c r="AG273">
        <f>IFERROR(VLOOKUP(実施計画様式!AG273,―!$Q$2:$R$3,2,FALSE),0)</f>
        <v>0</v>
      </c>
      <c r="AH273">
        <f>IFERROR(VLOOKUP(実施計画様式!AH273,―!$S$2:$T$3,2,FALSE),0)</f>
        <v>0</v>
      </c>
      <c r="AI273">
        <f>IFERROR(VLOOKUP(実施計画様式!AI273,―!$U$2:$V$3,2,FALSE),0)</f>
        <v>0</v>
      </c>
      <c r="AJ273">
        <f>IFERROR(VLOOKUP(実施計画様式!AJ273,―!$AD$2:$AE$14,2,FALSE),0)</f>
        <v>0</v>
      </c>
      <c r="AK273">
        <f>IFERROR(VLOOKUP(実施計画様式!AK273,―!$AD$2:$AE$14,2,FALSE),0)</f>
        <v>0</v>
      </c>
      <c r="AQ273">
        <f>IFERROR(VLOOKUP(実施計画様式!AQ273,―!$AG$2:$AH$4,2,FALSE),0)</f>
        <v>0</v>
      </c>
      <c r="AS273">
        <f t="shared" si="2"/>
        <v>0</v>
      </c>
      <c r="AT273">
        <v>99</v>
      </c>
      <c r="BB273" s="652" t="str">
        <f>IF(実施計画様式!F273="","",IF(PRODUCT(D273:AQ273)=0,"error",""))</f>
        <v/>
      </c>
    </row>
    <row r="274" spans="3:54">
      <c r="C274">
        <v>193</v>
      </c>
      <c r="D274" s="536">
        <f>IFERROR(VLOOKUP(実施計画様式!D274,―!A$14:B$16,2,FALSE),0)</f>
        <v>0</v>
      </c>
      <c r="E274">
        <f>IFERROR(VLOOKUP(実施計画様式!E274,―!$C$40:$D$47,2,FALSE),0)</f>
        <v>0</v>
      </c>
      <c r="F274">
        <f>IFERROR(VLOOKUP(実施計画様式!F274,―!$E$2:$F$2,2,FALSE),0)</f>
        <v>0</v>
      </c>
      <c r="G274">
        <f>IFERROR(VLOOKUP(実施計画様式!G274,―!$G$2:$H$2,2,FALSE),0)</f>
        <v>0</v>
      </c>
      <c r="H274">
        <f>IFERROR(VLOOKUP(実施計画様式!H274,―!$I$2:$J$2,2,FALSE),0)</f>
        <v>0</v>
      </c>
      <c r="J274">
        <f>IFERROR(VLOOKUP(実施計画様式!J274,―!$K$2:$L$2,2,FALSE),0)</f>
        <v>0</v>
      </c>
      <c r="K274">
        <f>IFERROR(VLOOKUP(実施計画様式!K274,―!$M$2:$N$2,2,FALSE),0)</f>
        <v>0</v>
      </c>
      <c r="L274">
        <f>IFERROR(VLOOKUP(実施計画様式!L274,―!$O$2:$P$10,2,FALSE),0)</f>
        <v>0</v>
      </c>
      <c r="AG274">
        <f>IFERROR(VLOOKUP(実施計画様式!AG274,―!$Q$2:$R$3,2,FALSE),0)</f>
        <v>0</v>
      </c>
      <c r="AH274">
        <f>IFERROR(VLOOKUP(実施計画様式!AH274,―!$S$2:$T$3,2,FALSE),0)</f>
        <v>0</v>
      </c>
      <c r="AI274">
        <f>IFERROR(VLOOKUP(実施計画様式!AI274,―!$U$2:$V$3,2,FALSE),0)</f>
        <v>0</v>
      </c>
      <c r="AJ274">
        <f>IFERROR(VLOOKUP(実施計画様式!AJ274,―!$AD$2:$AE$14,2,FALSE),0)</f>
        <v>0</v>
      </c>
      <c r="AK274">
        <f>IFERROR(VLOOKUP(実施計画様式!AK274,―!$AD$2:$AE$14,2,FALSE),0)</f>
        <v>0</v>
      </c>
      <c r="AQ274">
        <f>IFERROR(VLOOKUP(実施計画様式!AQ274,―!$AG$2:$AH$4,2,FALSE),0)</f>
        <v>0</v>
      </c>
      <c r="AS274">
        <f t="shared" si="2"/>
        <v>0</v>
      </c>
      <c r="AT274">
        <v>99</v>
      </c>
      <c r="BB274" s="652" t="str">
        <f>IF(実施計画様式!F274="","",IF(PRODUCT(D274:AQ274)=0,"error",""))</f>
        <v/>
      </c>
    </row>
    <row r="275" spans="3:54">
      <c r="C275">
        <v>194</v>
      </c>
      <c r="D275" s="536">
        <f>IFERROR(VLOOKUP(実施計画様式!D275,―!A$14:B$16,2,FALSE),0)</f>
        <v>0</v>
      </c>
      <c r="E275">
        <f>IFERROR(VLOOKUP(実施計画様式!E275,―!$C$40:$D$47,2,FALSE),0)</f>
        <v>0</v>
      </c>
      <c r="F275">
        <f>IFERROR(VLOOKUP(実施計画様式!F275,―!$E$2:$F$2,2,FALSE),0)</f>
        <v>0</v>
      </c>
      <c r="G275">
        <f>IFERROR(VLOOKUP(実施計画様式!G275,―!$G$2:$H$2,2,FALSE),0)</f>
        <v>0</v>
      </c>
      <c r="H275">
        <f>IFERROR(VLOOKUP(実施計画様式!H275,―!$I$2:$J$2,2,FALSE),0)</f>
        <v>0</v>
      </c>
      <c r="J275">
        <f>IFERROR(VLOOKUP(実施計画様式!J275,―!$K$2:$L$2,2,FALSE),0)</f>
        <v>0</v>
      </c>
      <c r="K275">
        <f>IFERROR(VLOOKUP(実施計画様式!K275,―!$M$2:$N$2,2,FALSE),0)</f>
        <v>0</v>
      </c>
      <c r="L275">
        <f>IFERROR(VLOOKUP(実施計画様式!L275,―!$O$2:$P$10,2,FALSE),0)</f>
        <v>0</v>
      </c>
      <c r="AG275">
        <f>IFERROR(VLOOKUP(実施計画様式!AG275,―!$Q$2:$R$3,2,FALSE),0)</f>
        <v>0</v>
      </c>
      <c r="AH275">
        <f>IFERROR(VLOOKUP(実施計画様式!AH275,―!$S$2:$T$3,2,FALSE),0)</f>
        <v>0</v>
      </c>
      <c r="AI275">
        <f>IFERROR(VLOOKUP(実施計画様式!AI275,―!$U$2:$V$3,2,FALSE),0)</f>
        <v>0</v>
      </c>
      <c r="AJ275">
        <f>IFERROR(VLOOKUP(実施計画様式!AJ275,―!$AD$2:$AE$14,2,FALSE),0)</f>
        <v>0</v>
      </c>
      <c r="AK275">
        <f>IFERROR(VLOOKUP(実施計画様式!AK275,―!$AD$2:$AE$14,2,FALSE),0)</f>
        <v>0</v>
      </c>
      <c r="AQ275">
        <f>IFERROR(VLOOKUP(実施計画様式!AQ275,―!$AG$2:$AH$4,2,FALSE),0)</f>
        <v>0</v>
      </c>
      <c r="AS275">
        <f t="shared" si="2"/>
        <v>0</v>
      </c>
      <c r="AT275">
        <v>99</v>
      </c>
      <c r="BB275" s="652" t="str">
        <f>IF(実施計画様式!F275="","",IF(PRODUCT(D275:AQ275)=0,"error",""))</f>
        <v/>
      </c>
    </row>
    <row r="276" spans="3:54">
      <c r="C276">
        <v>195</v>
      </c>
      <c r="D276" s="536">
        <f>IFERROR(VLOOKUP(実施計画様式!D276,―!A$14:B$16,2,FALSE),0)</f>
        <v>0</v>
      </c>
      <c r="E276">
        <f>IFERROR(VLOOKUP(実施計画様式!E276,―!$C$40:$D$47,2,FALSE),0)</f>
        <v>0</v>
      </c>
      <c r="F276">
        <f>IFERROR(VLOOKUP(実施計画様式!F276,―!$E$2:$F$2,2,FALSE),0)</f>
        <v>0</v>
      </c>
      <c r="G276">
        <f>IFERROR(VLOOKUP(実施計画様式!G276,―!$G$2:$H$2,2,FALSE),0)</f>
        <v>0</v>
      </c>
      <c r="H276">
        <f>IFERROR(VLOOKUP(実施計画様式!H276,―!$I$2:$J$2,2,FALSE),0)</f>
        <v>0</v>
      </c>
      <c r="J276">
        <f>IFERROR(VLOOKUP(実施計画様式!J276,―!$K$2:$L$2,2,FALSE),0)</f>
        <v>0</v>
      </c>
      <c r="K276">
        <f>IFERROR(VLOOKUP(実施計画様式!K276,―!$M$2:$N$2,2,FALSE),0)</f>
        <v>0</v>
      </c>
      <c r="L276">
        <f>IFERROR(VLOOKUP(実施計画様式!L276,―!$O$2:$P$10,2,FALSE),0)</f>
        <v>0</v>
      </c>
      <c r="AG276">
        <f>IFERROR(VLOOKUP(実施計画様式!AG276,―!$Q$2:$R$3,2,FALSE),0)</f>
        <v>0</v>
      </c>
      <c r="AH276">
        <f>IFERROR(VLOOKUP(実施計画様式!AH276,―!$S$2:$T$3,2,FALSE),0)</f>
        <v>0</v>
      </c>
      <c r="AI276">
        <f>IFERROR(VLOOKUP(実施計画様式!AI276,―!$U$2:$V$3,2,FALSE),0)</f>
        <v>0</v>
      </c>
      <c r="AJ276">
        <f>IFERROR(VLOOKUP(実施計画様式!AJ276,―!$AD$2:$AE$14,2,FALSE),0)</f>
        <v>0</v>
      </c>
      <c r="AK276">
        <f>IFERROR(VLOOKUP(実施計画様式!AK276,―!$AD$2:$AE$14,2,FALSE),0)</f>
        <v>0</v>
      </c>
      <c r="AQ276">
        <f>IFERROR(VLOOKUP(実施計画様式!AQ276,―!$AG$2:$AH$4,2,FALSE),0)</f>
        <v>0</v>
      </c>
      <c r="AS276">
        <f t="shared" si="2"/>
        <v>0</v>
      </c>
      <c r="AT276">
        <v>99</v>
      </c>
      <c r="BB276" s="652" t="str">
        <f>IF(実施計画様式!F276="","",IF(PRODUCT(D276:AQ276)=0,"error",""))</f>
        <v/>
      </c>
    </row>
    <row r="277" spans="3:54">
      <c r="C277">
        <v>196</v>
      </c>
      <c r="D277" s="536">
        <f>IFERROR(VLOOKUP(実施計画様式!D277,―!A$14:B$16,2,FALSE),0)</f>
        <v>0</v>
      </c>
      <c r="E277">
        <f>IFERROR(VLOOKUP(実施計画様式!E277,―!$C$40:$D$47,2,FALSE),0)</f>
        <v>0</v>
      </c>
      <c r="F277">
        <f>IFERROR(VLOOKUP(実施計画様式!F277,―!$E$2:$F$2,2,FALSE),0)</f>
        <v>0</v>
      </c>
      <c r="G277">
        <f>IFERROR(VLOOKUP(実施計画様式!G277,―!$G$2:$H$2,2,FALSE),0)</f>
        <v>0</v>
      </c>
      <c r="H277">
        <f>IFERROR(VLOOKUP(実施計画様式!H277,―!$I$2:$J$2,2,FALSE),0)</f>
        <v>0</v>
      </c>
      <c r="J277">
        <f>IFERROR(VLOOKUP(実施計画様式!J277,―!$K$2:$L$2,2,FALSE),0)</f>
        <v>0</v>
      </c>
      <c r="K277">
        <f>IFERROR(VLOOKUP(実施計画様式!K277,―!$M$2:$N$2,2,FALSE),0)</f>
        <v>0</v>
      </c>
      <c r="L277">
        <f>IFERROR(VLOOKUP(実施計画様式!L277,―!$O$2:$P$10,2,FALSE),0)</f>
        <v>0</v>
      </c>
      <c r="AG277">
        <f>IFERROR(VLOOKUP(実施計画様式!AG277,―!$Q$2:$R$3,2,FALSE),0)</f>
        <v>0</v>
      </c>
      <c r="AH277">
        <f>IFERROR(VLOOKUP(実施計画様式!AH277,―!$S$2:$T$3,2,FALSE),0)</f>
        <v>0</v>
      </c>
      <c r="AI277">
        <f>IFERROR(VLOOKUP(実施計画様式!AI277,―!$U$2:$V$3,2,FALSE),0)</f>
        <v>0</v>
      </c>
      <c r="AJ277">
        <f>IFERROR(VLOOKUP(実施計画様式!AJ277,―!$AD$2:$AE$14,2,FALSE),0)</f>
        <v>0</v>
      </c>
      <c r="AK277">
        <f>IFERROR(VLOOKUP(実施計画様式!AK277,―!$AD$2:$AE$14,2,FALSE),0)</f>
        <v>0</v>
      </c>
      <c r="AQ277">
        <f>IFERROR(VLOOKUP(実施計画様式!AQ277,―!$AG$2:$AH$4,2,FALSE),0)</f>
        <v>0</v>
      </c>
      <c r="AS277">
        <f t="shared" si="2"/>
        <v>0</v>
      </c>
      <c r="AT277">
        <v>99</v>
      </c>
      <c r="BB277" s="652" t="str">
        <f>IF(実施計画様式!F277="","",IF(PRODUCT(D277:AQ277)=0,"error",""))</f>
        <v/>
      </c>
    </row>
    <row r="278" spans="3:54">
      <c r="C278">
        <v>197</v>
      </c>
      <c r="D278" s="536">
        <f>IFERROR(VLOOKUP(実施計画様式!D278,―!A$14:B$16,2,FALSE),0)</f>
        <v>0</v>
      </c>
      <c r="E278">
        <f>IFERROR(VLOOKUP(実施計画様式!E278,―!$C$40:$D$47,2,FALSE),0)</f>
        <v>0</v>
      </c>
      <c r="F278">
        <f>IFERROR(VLOOKUP(実施計画様式!F278,―!$E$2:$F$2,2,FALSE),0)</f>
        <v>0</v>
      </c>
      <c r="G278">
        <f>IFERROR(VLOOKUP(実施計画様式!G278,―!$G$2:$H$2,2,FALSE),0)</f>
        <v>0</v>
      </c>
      <c r="H278">
        <f>IFERROR(VLOOKUP(実施計画様式!H278,―!$I$2:$J$2,2,FALSE),0)</f>
        <v>0</v>
      </c>
      <c r="J278">
        <f>IFERROR(VLOOKUP(実施計画様式!J278,―!$K$2:$L$2,2,FALSE),0)</f>
        <v>0</v>
      </c>
      <c r="K278">
        <f>IFERROR(VLOOKUP(実施計画様式!K278,―!$M$2:$N$2,2,FALSE),0)</f>
        <v>0</v>
      </c>
      <c r="L278">
        <f>IFERROR(VLOOKUP(実施計画様式!L278,―!$O$2:$P$10,2,FALSE),0)</f>
        <v>0</v>
      </c>
      <c r="AG278">
        <f>IFERROR(VLOOKUP(実施計画様式!AG278,―!$Q$2:$R$3,2,FALSE),0)</f>
        <v>0</v>
      </c>
      <c r="AH278">
        <f>IFERROR(VLOOKUP(実施計画様式!AH278,―!$S$2:$T$3,2,FALSE),0)</f>
        <v>0</v>
      </c>
      <c r="AI278">
        <f>IFERROR(VLOOKUP(実施計画様式!AI278,―!$U$2:$V$3,2,FALSE),0)</f>
        <v>0</v>
      </c>
      <c r="AJ278">
        <f>IFERROR(VLOOKUP(実施計画様式!AJ278,―!$AD$2:$AE$14,2,FALSE),0)</f>
        <v>0</v>
      </c>
      <c r="AK278">
        <f>IFERROR(VLOOKUP(実施計画様式!AK278,―!$AD$2:$AE$14,2,FALSE),0)</f>
        <v>0</v>
      </c>
      <c r="AQ278">
        <f>IFERROR(VLOOKUP(実施計画様式!AQ278,―!$AG$2:$AH$4,2,FALSE),0)</f>
        <v>0</v>
      </c>
      <c r="AS278">
        <f t="shared" si="2"/>
        <v>0</v>
      </c>
      <c r="AT278">
        <v>99</v>
      </c>
      <c r="BB278" s="652" t="str">
        <f>IF(実施計画様式!F278="","",IF(PRODUCT(D278:AQ278)=0,"error",""))</f>
        <v/>
      </c>
    </row>
    <row r="279" spans="3:54">
      <c r="C279">
        <v>198</v>
      </c>
      <c r="D279" s="536">
        <f>IFERROR(VLOOKUP(実施計画様式!D279,―!A$14:B$16,2,FALSE),0)</f>
        <v>0</v>
      </c>
      <c r="E279">
        <f>IFERROR(VLOOKUP(実施計画様式!E279,―!$C$40:$D$47,2,FALSE),0)</f>
        <v>0</v>
      </c>
      <c r="F279">
        <f>IFERROR(VLOOKUP(実施計画様式!F279,―!$E$2:$F$2,2,FALSE),0)</f>
        <v>0</v>
      </c>
      <c r="G279">
        <f>IFERROR(VLOOKUP(実施計画様式!G279,―!$G$2:$H$2,2,FALSE),0)</f>
        <v>0</v>
      </c>
      <c r="H279">
        <f>IFERROR(VLOOKUP(実施計画様式!H279,―!$I$2:$J$2,2,FALSE),0)</f>
        <v>0</v>
      </c>
      <c r="J279">
        <f>IFERROR(VLOOKUP(実施計画様式!J279,―!$K$2:$L$2,2,FALSE),0)</f>
        <v>0</v>
      </c>
      <c r="K279">
        <f>IFERROR(VLOOKUP(実施計画様式!K279,―!$M$2:$N$2,2,FALSE),0)</f>
        <v>0</v>
      </c>
      <c r="L279">
        <f>IFERROR(VLOOKUP(実施計画様式!L279,―!$O$2:$P$10,2,FALSE),0)</f>
        <v>0</v>
      </c>
      <c r="AG279">
        <f>IFERROR(VLOOKUP(実施計画様式!AG279,―!$Q$2:$R$3,2,FALSE),0)</f>
        <v>0</v>
      </c>
      <c r="AH279">
        <f>IFERROR(VLOOKUP(実施計画様式!AH279,―!$S$2:$T$3,2,FALSE),0)</f>
        <v>0</v>
      </c>
      <c r="AI279">
        <f>IFERROR(VLOOKUP(実施計画様式!AI279,―!$U$2:$V$3,2,FALSE),0)</f>
        <v>0</v>
      </c>
      <c r="AJ279">
        <f>IFERROR(VLOOKUP(実施計画様式!AJ279,―!$AD$2:$AE$14,2,FALSE),0)</f>
        <v>0</v>
      </c>
      <c r="AK279">
        <f>IFERROR(VLOOKUP(実施計画様式!AK279,―!$AD$2:$AE$14,2,FALSE),0)</f>
        <v>0</v>
      </c>
      <c r="AQ279">
        <f>IFERROR(VLOOKUP(実施計画様式!AQ279,―!$AG$2:$AH$4,2,FALSE),0)</f>
        <v>0</v>
      </c>
      <c r="AS279">
        <f t="shared" si="2"/>
        <v>0</v>
      </c>
      <c r="AT279">
        <v>99</v>
      </c>
      <c r="BB279" s="652" t="str">
        <f>IF(実施計画様式!F279="","",IF(PRODUCT(D279:AQ279)=0,"error",""))</f>
        <v/>
      </c>
    </row>
    <row r="280" spans="3:54">
      <c r="C280">
        <v>199</v>
      </c>
      <c r="D280" s="536">
        <f>IFERROR(VLOOKUP(実施計画様式!D280,―!A$14:B$16,2,FALSE),0)</f>
        <v>0</v>
      </c>
      <c r="E280">
        <f>IFERROR(VLOOKUP(実施計画様式!E280,―!$C$40:$D$47,2,FALSE),0)</f>
        <v>0</v>
      </c>
      <c r="F280">
        <f>IFERROR(VLOOKUP(実施計画様式!F280,―!$E$2:$F$2,2,FALSE),0)</f>
        <v>0</v>
      </c>
      <c r="G280">
        <f>IFERROR(VLOOKUP(実施計画様式!G280,―!$G$2:$H$2,2,FALSE),0)</f>
        <v>0</v>
      </c>
      <c r="H280">
        <f>IFERROR(VLOOKUP(実施計画様式!H280,―!$I$2:$J$2,2,FALSE),0)</f>
        <v>0</v>
      </c>
      <c r="J280">
        <f>IFERROR(VLOOKUP(実施計画様式!J280,―!$K$2:$L$2,2,FALSE),0)</f>
        <v>0</v>
      </c>
      <c r="K280">
        <f>IFERROR(VLOOKUP(実施計画様式!K280,―!$M$2:$N$2,2,FALSE),0)</f>
        <v>0</v>
      </c>
      <c r="L280">
        <f>IFERROR(VLOOKUP(実施計画様式!L280,―!$O$2:$P$10,2,FALSE),0)</f>
        <v>0</v>
      </c>
      <c r="AG280">
        <f>IFERROR(VLOOKUP(実施計画様式!AG280,―!$Q$2:$R$3,2,FALSE),0)</f>
        <v>0</v>
      </c>
      <c r="AH280">
        <f>IFERROR(VLOOKUP(実施計画様式!AH280,―!$S$2:$T$3,2,FALSE),0)</f>
        <v>0</v>
      </c>
      <c r="AI280">
        <f>IFERROR(VLOOKUP(実施計画様式!AI280,―!$U$2:$V$3,2,FALSE),0)</f>
        <v>0</v>
      </c>
      <c r="AJ280">
        <f>IFERROR(VLOOKUP(実施計画様式!AJ280,―!$AD$2:$AE$14,2,FALSE),0)</f>
        <v>0</v>
      </c>
      <c r="AK280">
        <f>IFERROR(VLOOKUP(実施計画様式!AK280,―!$AD$2:$AE$14,2,FALSE),0)</f>
        <v>0</v>
      </c>
      <c r="AQ280">
        <f>IFERROR(VLOOKUP(実施計画様式!AQ280,―!$AG$2:$AH$4,2,FALSE),0)</f>
        <v>0</v>
      </c>
      <c r="AS280">
        <f t="shared" si="2"/>
        <v>0</v>
      </c>
      <c r="AT280">
        <v>99</v>
      </c>
      <c r="BB280" s="652" t="str">
        <f>IF(実施計画様式!F280="","",IF(PRODUCT(D280:AQ280)=0,"error",""))</f>
        <v/>
      </c>
    </row>
    <row r="281" spans="3:54">
      <c r="C281">
        <v>200</v>
      </c>
      <c r="D281" s="536">
        <f>IFERROR(VLOOKUP(実施計画様式!D281,―!A$14:B$16,2,FALSE),0)</f>
        <v>0</v>
      </c>
      <c r="E281">
        <f>IFERROR(VLOOKUP(実施計画様式!E281,―!$C$40:$D$47,2,FALSE),0)</f>
        <v>0</v>
      </c>
      <c r="F281">
        <f>IFERROR(VLOOKUP(実施計画様式!F281,―!$E$2:$F$2,2,FALSE),0)</f>
        <v>0</v>
      </c>
      <c r="G281">
        <f>IFERROR(VLOOKUP(実施計画様式!G281,―!$G$2:$H$2,2,FALSE),0)</f>
        <v>0</v>
      </c>
      <c r="H281">
        <f>IFERROR(VLOOKUP(実施計画様式!H281,―!$I$2:$J$2,2,FALSE),0)</f>
        <v>0</v>
      </c>
      <c r="J281">
        <f>IFERROR(VLOOKUP(実施計画様式!J281,―!$K$2:$L$2,2,FALSE),0)</f>
        <v>0</v>
      </c>
      <c r="K281">
        <f>IFERROR(VLOOKUP(実施計画様式!K281,―!$M$2:$N$2,2,FALSE),0)</f>
        <v>0</v>
      </c>
      <c r="L281">
        <f>IFERROR(VLOOKUP(実施計画様式!L281,―!$O$2:$P$10,2,FALSE),0)</f>
        <v>0</v>
      </c>
      <c r="AG281">
        <f>IFERROR(VLOOKUP(実施計画様式!AG281,―!$Q$2:$R$3,2,FALSE),0)</f>
        <v>0</v>
      </c>
      <c r="AH281">
        <f>IFERROR(VLOOKUP(実施計画様式!AH281,―!$S$2:$T$3,2,FALSE),0)</f>
        <v>0</v>
      </c>
      <c r="AI281">
        <f>IFERROR(VLOOKUP(実施計画様式!AI281,―!$U$2:$V$3,2,FALSE),0)</f>
        <v>0</v>
      </c>
      <c r="AJ281">
        <f>IFERROR(VLOOKUP(実施計画様式!AJ281,―!$AD$2:$AE$14,2,FALSE),0)</f>
        <v>0</v>
      </c>
      <c r="AK281">
        <f>IFERROR(VLOOKUP(実施計画様式!AK281,―!$AD$2:$AE$14,2,FALSE),0)</f>
        <v>0</v>
      </c>
      <c r="AQ281">
        <f>IFERROR(VLOOKUP(実施計画様式!AQ281,―!$AG$2:$AH$4,2,FALSE),0)</f>
        <v>0</v>
      </c>
      <c r="AS281">
        <f t="shared" si="2"/>
        <v>0</v>
      </c>
      <c r="AT281">
        <v>99</v>
      </c>
      <c r="BB281" s="652" t="str">
        <f>IF(実施計画様式!F281="","",IF(PRODUCT(D281:AQ281)=0,"error",""))</f>
        <v/>
      </c>
    </row>
    <row r="282" spans="3:54">
      <c r="C282">
        <v>201</v>
      </c>
      <c r="D282" s="536">
        <f>IFERROR(VLOOKUP(実施計画様式!D282,―!A$14:B$16,2,FALSE),0)</f>
        <v>0</v>
      </c>
      <c r="E282">
        <f>IFERROR(VLOOKUP(実施計画様式!E282,―!$C$40:$D$47,2,FALSE),0)</f>
        <v>0</v>
      </c>
      <c r="F282">
        <f>IFERROR(VLOOKUP(実施計画様式!F282,―!$E$2:$F$2,2,FALSE),0)</f>
        <v>0</v>
      </c>
      <c r="G282">
        <f>IFERROR(VLOOKUP(実施計画様式!G282,―!$G$2:$H$2,2,FALSE),0)</f>
        <v>0</v>
      </c>
      <c r="H282">
        <f>IFERROR(VLOOKUP(実施計画様式!H282,―!$I$2:$J$2,2,FALSE),0)</f>
        <v>0</v>
      </c>
      <c r="J282">
        <f>IFERROR(VLOOKUP(実施計画様式!J282,―!$K$2:$L$2,2,FALSE),0)</f>
        <v>0</v>
      </c>
      <c r="K282">
        <f>IFERROR(VLOOKUP(実施計画様式!K282,―!$M$2:$N$2,2,FALSE),0)</f>
        <v>0</v>
      </c>
      <c r="L282">
        <f>IFERROR(VLOOKUP(実施計画様式!L282,―!$O$2:$P$10,2,FALSE),0)</f>
        <v>0</v>
      </c>
      <c r="AG282">
        <f>IFERROR(VLOOKUP(実施計画様式!AG282,―!$Q$2:$R$3,2,FALSE),0)</f>
        <v>0</v>
      </c>
      <c r="AH282">
        <f>IFERROR(VLOOKUP(実施計画様式!AH282,―!$S$2:$T$3,2,FALSE),0)</f>
        <v>0</v>
      </c>
      <c r="AI282">
        <f>IFERROR(VLOOKUP(実施計画様式!AI282,―!$U$2:$V$3,2,FALSE),0)</f>
        <v>0</v>
      </c>
      <c r="AJ282">
        <f>IFERROR(VLOOKUP(実施計画様式!AJ282,―!$AD$2:$AE$14,2,FALSE),0)</f>
        <v>0</v>
      </c>
      <c r="AK282">
        <f>IFERROR(VLOOKUP(実施計画様式!AK282,―!$AD$2:$AE$14,2,FALSE),0)</f>
        <v>0</v>
      </c>
      <c r="AQ282">
        <f>IFERROR(VLOOKUP(実施計画様式!AQ282,―!$AG$2:$AH$4,2,FALSE),0)</f>
        <v>0</v>
      </c>
      <c r="AS282">
        <f t="shared" si="2"/>
        <v>0</v>
      </c>
      <c r="AT282">
        <v>99</v>
      </c>
      <c r="BB282" s="652" t="str">
        <f>IF(実施計画様式!F282="","",IF(PRODUCT(D282:AQ282)=0,"error",""))</f>
        <v/>
      </c>
    </row>
    <row r="283" spans="3:54">
      <c r="C283">
        <v>202</v>
      </c>
      <c r="D283" s="536">
        <f>IFERROR(VLOOKUP(実施計画様式!D283,―!A$14:B$16,2,FALSE),0)</f>
        <v>0</v>
      </c>
      <c r="E283">
        <f>IFERROR(VLOOKUP(実施計画様式!E283,―!$C$40:$D$47,2,FALSE),0)</f>
        <v>0</v>
      </c>
      <c r="F283">
        <f>IFERROR(VLOOKUP(実施計画様式!F283,―!$E$2:$F$2,2,FALSE),0)</f>
        <v>0</v>
      </c>
      <c r="G283">
        <f>IFERROR(VLOOKUP(実施計画様式!G283,―!$G$2:$H$2,2,FALSE),0)</f>
        <v>0</v>
      </c>
      <c r="H283">
        <f>IFERROR(VLOOKUP(実施計画様式!H283,―!$I$2:$J$2,2,FALSE),0)</f>
        <v>0</v>
      </c>
      <c r="J283">
        <f>IFERROR(VLOOKUP(実施計画様式!J283,―!$K$2:$L$2,2,FALSE),0)</f>
        <v>0</v>
      </c>
      <c r="K283">
        <f>IFERROR(VLOOKUP(実施計画様式!K283,―!$M$2:$N$2,2,FALSE),0)</f>
        <v>0</v>
      </c>
      <c r="L283">
        <f>IFERROR(VLOOKUP(実施計画様式!L283,―!$O$2:$P$10,2,FALSE),0)</f>
        <v>0</v>
      </c>
      <c r="AG283">
        <f>IFERROR(VLOOKUP(実施計画様式!AG283,―!$Q$2:$R$3,2,FALSE),0)</f>
        <v>0</v>
      </c>
      <c r="AH283">
        <f>IFERROR(VLOOKUP(実施計画様式!AH283,―!$S$2:$T$3,2,FALSE),0)</f>
        <v>0</v>
      </c>
      <c r="AI283">
        <f>IFERROR(VLOOKUP(実施計画様式!AI283,―!$U$2:$V$3,2,FALSE),0)</f>
        <v>0</v>
      </c>
      <c r="AJ283">
        <f>IFERROR(VLOOKUP(実施計画様式!AJ283,―!$AD$2:$AE$14,2,FALSE),0)</f>
        <v>0</v>
      </c>
      <c r="AK283">
        <f>IFERROR(VLOOKUP(実施計画様式!AK283,―!$AD$2:$AE$14,2,FALSE),0)</f>
        <v>0</v>
      </c>
      <c r="AQ283">
        <f>IFERROR(VLOOKUP(実施計画様式!AQ283,―!$AG$2:$AH$4,2,FALSE),0)</f>
        <v>0</v>
      </c>
      <c r="AS283">
        <f t="shared" ref="AS283:AS346" si="3">IF(AI283=1,"事業終期_通常",IF(AI283=2,"事業終期_基金",0))</f>
        <v>0</v>
      </c>
      <c r="AT283">
        <v>99</v>
      </c>
      <c r="BB283" s="652" t="str">
        <f>IF(実施計画様式!F283="","",IF(PRODUCT(D283:AQ283)=0,"error",""))</f>
        <v/>
      </c>
    </row>
    <row r="284" spans="3:54">
      <c r="C284">
        <v>203</v>
      </c>
      <c r="D284" s="536">
        <f>IFERROR(VLOOKUP(実施計画様式!D284,―!A$14:B$16,2,FALSE),0)</f>
        <v>0</v>
      </c>
      <c r="E284">
        <f>IFERROR(VLOOKUP(実施計画様式!E284,―!$C$40:$D$47,2,FALSE),0)</f>
        <v>0</v>
      </c>
      <c r="F284">
        <f>IFERROR(VLOOKUP(実施計画様式!F284,―!$E$2:$F$2,2,FALSE),0)</f>
        <v>0</v>
      </c>
      <c r="G284">
        <f>IFERROR(VLOOKUP(実施計画様式!G284,―!$G$2:$H$2,2,FALSE),0)</f>
        <v>0</v>
      </c>
      <c r="H284">
        <f>IFERROR(VLOOKUP(実施計画様式!H284,―!$I$2:$J$2,2,FALSE),0)</f>
        <v>0</v>
      </c>
      <c r="J284">
        <f>IFERROR(VLOOKUP(実施計画様式!J284,―!$K$2:$L$2,2,FALSE),0)</f>
        <v>0</v>
      </c>
      <c r="K284">
        <f>IFERROR(VLOOKUP(実施計画様式!K284,―!$M$2:$N$2,2,FALSE),0)</f>
        <v>0</v>
      </c>
      <c r="L284">
        <f>IFERROR(VLOOKUP(実施計画様式!L284,―!$O$2:$P$10,2,FALSE),0)</f>
        <v>0</v>
      </c>
      <c r="AG284">
        <f>IFERROR(VLOOKUP(実施計画様式!AG284,―!$Q$2:$R$3,2,FALSE),0)</f>
        <v>0</v>
      </c>
      <c r="AH284">
        <f>IFERROR(VLOOKUP(実施計画様式!AH284,―!$S$2:$T$3,2,FALSE),0)</f>
        <v>0</v>
      </c>
      <c r="AI284">
        <f>IFERROR(VLOOKUP(実施計画様式!AI284,―!$U$2:$V$3,2,FALSE),0)</f>
        <v>0</v>
      </c>
      <c r="AJ284">
        <f>IFERROR(VLOOKUP(実施計画様式!AJ284,―!$AD$2:$AE$14,2,FALSE),0)</f>
        <v>0</v>
      </c>
      <c r="AK284">
        <f>IFERROR(VLOOKUP(実施計画様式!AK284,―!$AD$2:$AE$14,2,FALSE),0)</f>
        <v>0</v>
      </c>
      <c r="AQ284">
        <f>IFERROR(VLOOKUP(実施計画様式!AQ284,―!$AG$2:$AH$4,2,FALSE),0)</f>
        <v>0</v>
      </c>
      <c r="AS284">
        <f t="shared" si="3"/>
        <v>0</v>
      </c>
      <c r="AT284">
        <v>99</v>
      </c>
      <c r="BB284" s="652" t="str">
        <f>IF(実施計画様式!F284="","",IF(PRODUCT(D284:AQ284)=0,"error",""))</f>
        <v/>
      </c>
    </row>
    <row r="285" spans="3:54">
      <c r="C285">
        <v>204</v>
      </c>
      <c r="D285" s="536">
        <f>IFERROR(VLOOKUP(実施計画様式!D285,―!A$14:B$16,2,FALSE),0)</f>
        <v>0</v>
      </c>
      <c r="E285">
        <f>IFERROR(VLOOKUP(実施計画様式!E285,―!$C$40:$D$47,2,FALSE),0)</f>
        <v>0</v>
      </c>
      <c r="F285">
        <f>IFERROR(VLOOKUP(実施計画様式!F285,―!$E$2:$F$2,2,FALSE),0)</f>
        <v>0</v>
      </c>
      <c r="G285">
        <f>IFERROR(VLOOKUP(実施計画様式!G285,―!$G$2:$H$2,2,FALSE),0)</f>
        <v>0</v>
      </c>
      <c r="H285">
        <f>IFERROR(VLOOKUP(実施計画様式!H285,―!$I$2:$J$2,2,FALSE),0)</f>
        <v>0</v>
      </c>
      <c r="J285">
        <f>IFERROR(VLOOKUP(実施計画様式!J285,―!$K$2:$L$2,2,FALSE),0)</f>
        <v>0</v>
      </c>
      <c r="K285">
        <f>IFERROR(VLOOKUP(実施計画様式!K285,―!$M$2:$N$2,2,FALSE),0)</f>
        <v>0</v>
      </c>
      <c r="L285">
        <f>IFERROR(VLOOKUP(実施計画様式!L285,―!$O$2:$P$10,2,FALSE),0)</f>
        <v>0</v>
      </c>
      <c r="AG285">
        <f>IFERROR(VLOOKUP(実施計画様式!AG285,―!$Q$2:$R$3,2,FALSE),0)</f>
        <v>0</v>
      </c>
      <c r="AH285">
        <f>IFERROR(VLOOKUP(実施計画様式!AH285,―!$S$2:$T$3,2,FALSE),0)</f>
        <v>0</v>
      </c>
      <c r="AI285">
        <f>IFERROR(VLOOKUP(実施計画様式!AI285,―!$U$2:$V$3,2,FALSE),0)</f>
        <v>0</v>
      </c>
      <c r="AJ285">
        <f>IFERROR(VLOOKUP(実施計画様式!AJ285,―!$AD$2:$AE$14,2,FALSE),0)</f>
        <v>0</v>
      </c>
      <c r="AK285">
        <f>IFERROR(VLOOKUP(実施計画様式!AK285,―!$AD$2:$AE$14,2,FALSE),0)</f>
        <v>0</v>
      </c>
      <c r="AQ285">
        <f>IFERROR(VLOOKUP(実施計画様式!AQ285,―!$AG$2:$AH$4,2,FALSE),0)</f>
        <v>0</v>
      </c>
      <c r="AS285">
        <f t="shared" si="3"/>
        <v>0</v>
      </c>
      <c r="AT285">
        <v>99</v>
      </c>
      <c r="BB285" s="652" t="str">
        <f>IF(実施計画様式!F285="","",IF(PRODUCT(D285:AQ285)=0,"error",""))</f>
        <v/>
      </c>
    </row>
    <row r="286" spans="3:54">
      <c r="C286">
        <v>205</v>
      </c>
      <c r="D286" s="536">
        <f>IFERROR(VLOOKUP(実施計画様式!D286,―!A$14:B$16,2,FALSE),0)</f>
        <v>0</v>
      </c>
      <c r="E286">
        <f>IFERROR(VLOOKUP(実施計画様式!E286,―!$C$40:$D$47,2,FALSE),0)</f>
        <v>0</v>
      </c>
      <c r="F286">
        <f>IFERROR(VLOOKUP(実施計画様式!F286,―!$E$2:$F$2,2,FALSE),0)</f>
        <v>0</v>
      </c>
      <c r="G286">
        <f>IFERROR(VLOOKUP(実施計画様式!G286,―!$G$2:$H$2,2,FALSE),0)</f>
        <v>0</v>
      </c>
      <c r="H286">
        <f>IFERROR(VLOOKUP(実施計画様式!H286,―!$I$2:$J$2,2,FALSE),0)</f>
        <v>0</v>
      </c>
      <c r="J286">
        <f>IFERROR(VLOOKUP(実施計画様式!J286,―!$K$2:$L$2,2,FALSE),0)</f>
        <v>0</v>
      </c>
      <c r="K286">
        <f>IFERROR(VLOOKUP(実施計画様式!K286,―!$M$2:$N$2,2,FALSE),0)</f>
        <v>0</v>
      </c>
      <c r="L286">
        <f>IFERROR(VLOOKUP(実施計画様式!L286,―!$O$2:$P$10,2,FALSE),0)</f>
        <v>0</v>
      </c>
      <c r="AG286">
        <f>IFERROR(VLOOKUP(実施計画様式!AG286,―!$Q$2:$R$3,2,FALSE),0)</f>
        <v>0</v>
      </c>
      <c r="AH286">
        <f>IFERROR(VLOOKUP(実施計画様式!AH286,―!$S$2:$T$3,2,FALSE),0)</f>
        <v>0</v>
      </c>
      <c r="AI286">
        <f>IFERROR(VLOOKUP(実施計画様式!AI286,―!$U$2:$V$3,2,FALSE),0)</f>
        <v>0</v>
      </c>
      <c r="AJ286">
        <f>IFERROR(VLOOKUP(実施計画様式!AJ286,―!$AD$2:$AE$14,2,FALSE),0)</f>
        <v>0</v>
      </c>
      <c r="AK286">
        <f>IFERROR(VLOOKUP(実施計画様式!AK286,―!$AD$2:$AE$14,2,FALSE),0)</f>
        <v>0</v>
      </c>
      <c r="AQ286">
        <f>IFERROR(VLOOKUP(実施計画様式!AQ286,―!$AG$2:$AH$4,2,FALSE),0)</f>
        <v>0</v>
      </c>
      <c r="AS286">
        <f t="shared" si="3"/>
        <v>0</v>
      </c>
      <c r="AT286">
        <v>99</v>
      </c>
      <c r="BB286" s="652" t="str">
        <f>IF(実施計画様式!F286="","",IF(PRODUCT(D286:AQ286)=0,"error",""))</f>
        <v/>
      </c>
    </row>
    <row r="287" spans="3:54">
      <c r="C287">
        <v>206</v>
      </c>
      <c r="D287" s="536">
        <f>IFERROR(VLOOKUP(実施計画様式!D287,―!A$14:B$16,2,FALSE),0)</f>
        <v>0</v>
      </c>
      <c r="E287">
        <f>IFERROR(VLOOKUP(実施計画様式!E287,―!$C$40:$D$47,2,FALSE),0)</f>
        <v>0</v>
      </c>
      <c r="F287">
        <f>IFERROR(VLOOKUP(実施計画様式!F287,―!$E$2:$F$2,2,FALSE),0)</f>
        <v>0</v>
      </c>
      <c r="G287">
        <f>IFERROR(VLOOKUP(実施計画様式!G287,―!$G$2:$H$2,2,FALSE),0)</f>
        <v>0</v>
      </c>
      <c r="H287">
        <f>IFERROR(VLOOKUP(実施計画様式!H287,―!$I$2:$J$2,2,FALSE),0)</f>
        <v>0</v>
      </c>
      <c r="J287">
        <f>IFERROR(VLOOKUP(実施計画様式!J287,―!$K$2:$L$2,2,FALSE),0)</f>
        <v>0</v>
      </c>
      <c r="K287">
        <f>IFERROR(VLOOKUP(実施計画様式!K287,―!$M$2:$N$2,2,FALSE),0)</f>
        <v>0</v>
      </c>
      <c r="L287">
        <f>IFERROR(VLOOKUP(実施計画様式!L287,―!$O$2:$P$10,2,FALSE),0)</f>
        <v>0</v>
      </c>
      <c r="AG287">
        <f>IFERROR(VLOOKUP(実施計画様式!AG287,―!$Q$2:$R$3,2,FALSE),0)</f>
        <v>0</v>
      </c>
      <c r="AH287">
        <f>IFERROR(VLOOKUP(実施計画様式!AH287,―!$S$2:$T$3,2,FALSE),0)</f>
        <v>0</v>
      </c>
      <c r="AI287">
        <f>IFERROR(VLOOKUP(実施計画様式!AI287,―!$U$2:$V$3,2,FALSE),0)</f>
        <v>0</v>
      </c>
      <c r="AJ287">
        <f>IFERROR(VLOOKUP(実施計画様式!AJ287,―!$AD$2:$AE$14,2,FALSE),0)</f>
        <v>0</v>
      </c>
      <c r="AK287">
        <f>IFERROR(VLOOKUP(実施計画様式!AK287,―!$AD$2:$AE$14,2,FALSE),0)</f>
        <v>0</v>
      </c>
      <c r="AQ287">
        <f>IFERROR(VLOOKUP(実施計画様式!AQ287,―!$AG$2:$AH$4,2,FALSE),0)</f>
        <v>0</v>
      </c>
      <c r="AS287">
        <f t="shared" si="3"/>
        <v>0</v>
      </c>
      <c r="AT287">
        <v>99</v>
      </c>
      <c r="BB287" s="652" t="str">
        <f>IF(実施計画様式!F287="","",IF(PRODUCT(D287:AQ287)=0,"error",""))</f>
        <v/>
      </c>
    </row>
    <row r="288" spans="3:54">
      <c r="C288">
        <v>207</v>
      </c>
      <c r="D288" s="536">
        <f>IFERROR(VLOOKUP(実施計画様式!D288,―!A$14:B$16,2,FALSE),0)</f>
        <v>0</v>
      </c>
      <c r="E288">
        <f>IFERROR(VLOOKUP(実施計画様式!E288,―!$C$40:$D$47,2,FALSE),0)</f>
        <v>0</v>
      </c>
      <c r="F288">
        <f>IFERROR(VLOOKUP(実施計画様式!F288,―!$E$2:$F$2,2,FALSE),0)</f>
        <v>0</v>
      </c>
      <c r="G288">
        <f>IFERROR(VLOOKUP(実施計画様式!G288,―!$G$2:$H$2,2,FALSE),0)</f>
        <v>0</v>
      </c>
      <c r="H288">
        <f>IFERROR(VLOOKUP(実施計画様式!H288,―!$I$2:$J$2,2,FALSE),0)</f>
        <v>0</v>
      </c>
      <c r="J288">
        <f>IFERROR(VLOOKUP(実施計画様式!J288,―!$K$2:$L$2,2,FALSE),0)</f>
        <v>0</v>
      </c>
      <c r="K288">
        <f>IFERROR(VLOOKUP(実施計画様式!K288,―!$M$2:$N$2,2,FALSE),0)</f>
        <v>0</v>
      </c>
      <c r="L288">
        <f>IFERROR(VLOOKUP(実施計画様式!L288,―!$O$2:$P$10,2,FALSE),0)</f>
        <v>0</v>
      </c>
      <c r="AG288">
        <f>IFERROR(VLOOKUP(実施計画様式!AG288,―!$Q$2:$R$3,2,FALSE),0)</f>
        <v>0</v>
      </c>
      <c r="AH288">
        <f>IFERROR(VLOOKUP(実施計画様式!AH288,―!$S$2:$T$3,2,FALSE),0)</f>
        <v>0</v>
      </c>
      <c r="AI288">
        <f>IFERROR(VLOOKUP(実施計画様式!AI288,―!$U$2:$V$3,2,FALSE),0)</f>
        <v>0</v>
      </c>
      <c r="AJ288">
        <f>IFERROR(VLOOKUP(実施計画様式!AJ288,―!$AD$2:$AE$14,2,FALSE),0)</f>
        <v>0</v>
      </c>
      <c r="AK288">
        <f>IFERROR(VLOOKUP(実施計画様式!AK288,―!$AD$2:$AE$14,2,FALSE),0)</f>
        <v>0</v>
      </c>
      <c r="AQ288">
        <f>IFERROR(VLOOKUP(実施計画様式!AQ288,―!$AG$2:$AH$4,2,FALSE),0)</f>
        <v>0</v>
      </c>
      <c r="AS288">
        <f t="shared" si="3"/>
        <v>0</v>
      </c>
      <c r="AT288">
        <v>99</v>
      </c>
      <c r="BB288" s="652" t="str">
        <f>IF(実施計画様式!F288="","",IF(PRODUCT(D288:AQ288)=0,"error",""))</f>
        <v/>
      </c>
    </row>
    <row r="289" spans="3:54">
      <c r="C289">
        <v>208</v>
      </c>
      <c r="D289" s="536">
        <f>IFERROR(VLOOKUP(実施計画様式!D289,―!A$14:B$16,2,FALSE),0)</f>
        <v>0</v>
      </c>
      <c r="E289">
        <f>IFERROR(VLOOKUP(実施計画様式!E289,―!$C$40:$D$47,2,FALSE),0)</f>
        <v>0</v>
      </c>
      <c r="F289">
        <f>IFERROR(VLOOKUP(実施計画様式!F289,―!$E$2:$F$2,2,FALSE),0)</f>
        <v>0</v>
      </c>
      <c r="G289">
        <f>IFERROR(VLOOKUP(実施計画様式!G289,―!$G$2:$H$2,2,FALSE),0)</f>
        <v>0</v>
      </c>
      <c r="H289">
        <f>IFERROR(VLOOKUP(実施計画様式!H289,―!$I$2:$J$2,2,FALSE),0)</f>
        <v>0</v>
      </c>
      <c r="J289">
        <f>IFERROR(VLOOKUP(実施計画様式!J289,―!$K$2:$L$2,2,FALSE),0)</f>
        <v>0</v>
      </c>
      <c r="K289">
        <f>IFERROR(VLOOKUP(実施計画様式!K289,―!$M$2:$N$2,2,FALSE),0)</f>
        <v>0</v>
      </c>
      <c r="L289">
        <f>IFERROR(VLOOKUP(実施計画様式!L289,―!$O$2:$P$10,2,FALSE),0)</f>
        <v>0</v>
      </c>
      <c r="AG289">
        <f>IFERROR(VLOOKUP(実施計画様式!AG289,―!$Q$2:$R$3,2,FALSE),0)</f>
        <v>0</v>
      </c>
      <c r="AH289">
        <f>IFERROR(VLOOKUP(実施計画様式!AH289,―!$S$2:$T$3,2,FALSE),0)</f>
        <v>0</v>
      </c>
      <c r="AI289">
        <f>IFERROR(VLOOKUP(実施計画様式!AI289,―!$U$2:$V$3,2,FALSE),0)</f>
        <v>0</v>
      </c>
      <c r="AJ289">
        <f>IFERROR(VLOOKUP(実施計画様式!AJ289,―!$AD$2:$AE$14,2,FALSE),0)</f>
        <v>0</v>
      </c>
      <c r="AK289">
        <f>IFERROR(VLOOKUP(実施計画様式!AK289,―!$AD$2:$AE$14,2,FALSE),0)</f>
        <v>0</v>
      </c>
      <c r="AQ289">
        <f>IFERROR(VLOOKUP(実施計画様式!AQ289,―!$AG$2:$AH$4,2,FALSE),0)</f>
        <v>0</v>
      </c>
      <c r="AS289">
        <f t="shared" si="3"/>
        <v>0</v>
      </c>
      <c r="AT289">
        <v>99</v>
      </c>
      <c r="BB289" s="652" t="str">
        <f>IF(実施計画様式!F289="","",IF(PRODUCT(D289:AQ289)=0,"error",""))</f>
        <v/>
      </c>
    </row>
    <row r="290" spans="3:54">
      <c r="C290">
        <v>209</v>
      </c>
      <c r="D290" s="536">
        <f>IFERROR(VLOOKUP(実施計画様式!D290,―!A$14:B$16,2,FALSE),0)</f>
        <v>0</v>
      </c>
      <c r="E290">
        <f>IFERROR(VLOOKUP(実施計画様式!E290,―!$C$40:$D$47,2,FALSE),0)</f>
        <v>0</v>
      </c>
      <c r="F290">
        <f>IFERROR(VLOOKUP(実施計画様式!F290,―!$E$2:$F$2,2,FALSE),0)</f>
        <v>0</v>
      </c>
      <c r="G290">
        <f>IFERROR(VLOOKUP(実施計画様式!G290,―!$G$2:$H$2,2,FALSE),0)</f>
        <v>0</v>
      </c>
      <c r="H290">
        <f>IFERROR(VLOOKUP(実施計画様式!H290,―!$I$2:$J$2,2,FALSE),0)</f>
        <v>0</v>
      </c>
      <c r="J290">
        <f>IFERROR(VLOOKUP(実施計画様式!J290,―!$K$2:$L$2,2,FALSE),0)</f>
        <v>0</v>
      </c>
      <c r="K290">
        <f>IFERROR(VLOOKUP(実施計画様式!K290,―!$M$2:$N$2,2,FALSE),0)</f>
        <v>0</v>
      </c>
      <c r="L290">
        <f>IFERROR(VLOOKUP(実施計画様式!L290,―!$O$2:$P$10,2,FALSE),0)</f>
        <v>0</v>
      </c>
      <c r="AG290">
        <f>IFERROR(VLOOKUP(実施計画様式!AG290,―!$Q$2:$R$3,2,FALSE),0)</f>
        <v>0</v>
      </c>
      <c r="AH290">
        <f>IFERROR(VLOOKUP(実施計画様式!AH290,―!$S$2:$T$3,2,FALSE),0)</f>
        <v>0</v>
      </c>
      <c r="AI290">
        <f>IFERROR(VLOOKUP(実施計画様式!AI290,―!$U$2:$V$3,2,FALSE),0)</f>
        <v>0</v>
      </c>
      <c r="AJ290">
        <f>IFERROR(VLOOKUP(実施計画様式!AJ290,―!$AD$2:$AE$14,2,FALSE),0)</f>
        <v>0</v>
      </c>
      <c r="AK290">
        <f>IFERROR(VLOOKUP(実施計画様式!AK290,―!$AD$2:$AE$14,2,FALSE),0)</f>
        <v>0</v>
      </c>
      <c r="AQ290">
        <f>IFERROR(VLOOKUP(実施計画様式!AQ290,―!$AG$2:$AH$4,2,FALSE),0)</f>
        <v>0</v>
      </c>
      <c r="AS290">
        <f t="shared" si="3"/>
        <v>0</v>
      </c>
      <c r="AT290">
        <v>99</v>
      </c>
      <c r="BB290" s="652" t="str">
        <f>IF(実施計画様式!F290="","",IF(PRODUCT(D290:AQ290)=0,"error",""))</f>
        <v/>
      </c>
    </row>
    <row r="291" spans="3:54">
      <c r="C291">
        <v>210</v>
      </c>
      <c r="D291" s="536">
        <f>IFERROR(VLOOKUP(実施計画様式!D291,―!A$14:B$16,2,FALSE),0)</f>
        <v>0</v>
      </c>
      <c r="E291">
        <f>IFERROR(VLOOKUP(実施計画様式!E291,―!$C$40:$D$47,2,FALSE),0)</f>
        <v>0</v>
      </c>
      <c r="F291">
        <f>IFERROR(VLOOKUP(実施計画様式!F291,―!$E$2:$F$2,2,FALSE),0)</f>
        <v>0</v>
      </c>
      <c r="G291">
        <f>IFERROR(VLOOKUP(実施計画様式!G291,―!$G$2:$H$2,2,FALSE),0)</f>
        <v>0</v>
      </c>
      <c r="H291">
        <f>IFERROR(VLOOKUP(実施計画様式!H291,―!$I$2:$J$2,2,FALSE),0)</f>
        <v>0</v>
      </c>
      <c r="J291">
        <f>IFERROR(VLOOKUP(実施計画様式!J291,―!$K$2:$L$2,2,FALSE),0)</f>
        <v>0</v>
      </c>
      <c r="K291">
        <f>IFERROR(VLOOKUP(実施計画様式!K291,―!$M$2:$N$2,2,FALSE),0)</f>
        <v>0</v>
      </c>
      <c r="L291">
        <f>IFERROR(VLOOKUP(実施計画様式!L291,―!$O$2:$P$10,2,FALSE),0)</f>
        <v>0</v>
      </c>
      <c r="AG291">
        <f>IFERROR(VLOOKUP(実施計画様式!AG291,―!$Q$2:$R$3,2,FALSE),0)</f>
        <v>0</v>
      </c>
      <c r="AH291">
        <f>IFERROR(VLOOKUP(実施計画様式!AH291,―!$S$2:$T$3,2,FALSE),0)</f>
        <v>0</v>
      </c>
      <c r="AI291">
        <f>IFERROR(VLOOKUP(実施計画様式!AI291,―!$U$2:$V$3,2,FALSE),0)</f>
        <v>0</v>
      </c>
      <c r="AJ291">
        <f>IFERROR(VLOOKUP(実施計画様式!AJ291,―!$AD$2:$AE$14,2,FALSE),0)</f>
        <v>0</v>
      </c>
      <c r="AK291">
        <f>IFERROR(VLOOKUP(実施計画様式!AK291,―!$AD$2:$AE$14,2,FALSE),0)</f>
        <v>0</v>
      </c>
      <c r="AQ291">
        <f>IFERROR(VLOOKUP(実施計画様式!AQ291,―!$AG$2:$AH$4,2,FALSE),0)</f>
        <v>0</v>
      </c>
      <c r="AS291">
        <f t="shared" si="3"/>
        <v>0</v>
      </c>
      <c r="AT291">
        <v>99</v>
      </c>
      <c r="BB291" s="652" t="str">
        <f>IF(実施計画様式!F291="","",IF(PRODUCT(D291:AQ291)=0,"error",""))</f>
        <v/>
      </c>
    </row>
    <row r="292" spans="3:54">
      <c r="C292">
        <v>211</v>
      </c>
      <c r="D292" s="536">
        <f>IFERROR(VLOOKUP(実施計画様式!D292,―!A$14:B$16,2,FALSE),0)</f>
        <v>0</v>
      </c>
      <c r="E292">
        <f>IFERROR(VLOOKUP(実施計画様式!E292,―!$C$40:$D$47,2,FALSE),0)</f>
        <v>0</v>
      </c>
      <c r="F292">
        <f>IFERROR(VLOOKUP(実施計画様式!F292,―!$E$2:$F$2,2,FALSE),0)</f>
        <v>0</v>
      </c>
      <c r="G292">
        <f>IFERROR(VLOOKUP(実施計画様式!G292,―!$G$2:$H$2,2,FALSE),0)</f>
        <v>0</v>
      </c>
      <c r="H292">
        <f>IFERROR(VLOOKUP(実施計画様式!H292,―!$I$2:$J$2,2,FALSE),0)</f>
        <v>0</v>
      </c>
      <c r="J292">
        <f>IFERROR(VLOOKUP(実施計画様式!J292,―!$K$2:$L$2,2,FALSE),0)</f>
        <v>0</v>
      </c>
      <c r="K292">
        <f>IFERROR(VLOOKUP(実施計画様式!K292,―!$M$2:$N$2,2,FALSE),0)</f>
        <v>0</v>
      </c>
      <c r="L292">
        <f>IFERROR(VLOOKUP(実施計画様式!L292,―!$O$2:$P$10,2,FALSE),0)</f>
        <v>0</v>
      </c>
      <c r="AG292">
        <f>IFERROR(VLOOKUP(実施計画様式!AG292,―!$Q$2:$R$3,2,FALSE),0)</f>
        <v>0</v>
      </c>
      <c r="AH292">
        <f>IFERROR(VLOOKUP(実施計画様式!AH292,―!$S$2:$T$3,2,FALSE),0)</f>
        <v>0</v>
      </c>
      <c r="AI292">
        <f>IFERROR(VLOOKUP(実施計画様式!AI292,―!$U$2:$V$3,2,FALSE),0)</f>
        <v>0</v>
      </c>
      <c r="AJ292">
        <f>IFERROR(VLOOKUP(実施計画様式!AJ292,―!$AD$2:$AE$14,2,FALSE),0)</f>
        <v>0</v>
      </c>
      <c r="AK292">
        <f>IFERROR(VLOOKUP(実施計画様式!AK292,―!$AD$2:$AE$14,2,FALSE),0)</f>
        <v>0</v>
      </c>
      <c r="AQ292">
        <f>IFERROR(VLOOKUP(実施計画様式!AQ292,―!$AG$2:$AH$4,2,FALSE),0)</f>
        <v>0</v>
      </c>
      <c r="AS292">
        <f t="shared" si="3"/>
        <v>0</v>
      </c>
      <c r="AT292">
        <v>99</v>
      </c>
      <c r="BB292" s="652" t="str">
        <f>IF(実施計画様式!F292="","",IF(PRODUCT(D292:AQ292)=0,"error",""))</f>
        <v/>
      </c>
    </row>
    <row r="293" spans="3:54">
      <c r="C293">
        <v>212</v>
      </c>
      <c r="D293" s="536">
        <f>IFERROR(VLOOKUP(実施計画様式!D293,―!A$14:B$16,2,FALSE),0)</f>
        <v>0</v>
      </c>
      <c r="E293">
        <f>IFERROR(VLOOKUP(実施計画様式!E293,―!$C$40:$D$47,2,FALSE),0)</f>
        <v>0</v>
      </c>
      <c r="F293">
        <f>IFERROR(VLOOKUP(実施計画様式!F293,―!$E$2:$F$2,2,FALSE),0)</f>
        <v>0</v>
      </c>
      <c r="G293">
        <f>IFERROR(VLOOKUP(実施計画様式!G293,―!$G$2:$H$2,2,FALSE),0)</f>
        <v>0</v>
      </c>
      <c r="H293">
        <f>IFERROR(VLOOKUP(実施計画様式!H293,―!$I$2:$J$2,2,FALSE),0)</f>
        <v>0</v>
      </c>
      <c r="J293">
        <f>IFERROR(VLOOKUP(実施計画様式!J293,―!$K$2:$L$2,2,FALSE),0)</f>
        <v>0</v>
      </c>
      <c r="K293">
        <f>IFERROR(VLOOKUP(実施計画様式!K293,―!$M$2:$N$2,2,FALSE),0)</f>
        <v>0</v>
      </c>
      <c r="L293">
        <f>IFERROR(VLOOKUP(実施計画様式!L293,―!$O$2:$P$10,2,FALSE),0)</f>
        <v>0</v>
      </c>
      <c r="AG293">
        <f>IFERROR(VLOOKUP(実施計画様式!AG293,―!$Q$2:$R$3,2,FALSE),0)</f>
        <v>0</v>
      </c>
      <c r="AH293">
        <f>IFERROR(VLOOKUP(実施計画様式!AH293,―!$S$2:$T$3,2,FALSE),0)</f>
        <v>0</v>
      </c>
      <c r="AI293">
        <f>IFERROR(VLOOKUP(実施計画様式!AI293,―!$U$2:$V$3,2,FALSE),0)</f>
        <v>0</v>
      </c>
      <c r="AJ293">
        <f>IFERROR(VLOOKUP(実施計画様式!AJ293,―!$AD$2:$AE$14,2,FALSE),0)</f>
        <v>0</v>
      </c>
      <c r="AK293">
        <f>IFERROR(VLOOKUP(実施計画様式!AK293,―!$AD$2:$AE$14,2,FALSE),0)</f>
        <v>0</v>
      </c>
      <c r="AQ293">
        <f>IFERROR(VLOOKUP(実施計画様式!AQ293,―!$AG$2:$AH$4,2,FALSE),0)</f>
        <v>0</v>
      </c>
      <c r="AS293">
        <f t="shared" si="3"/>
        <v>0</v>
      </c>
      <c r="AT293">
        <v>99</v>
      </c>
      <c r="BB293" s="652" t="str">
        <f>IF(実施計画様式!F293="","",IF(PRODUCT(D293:AQ293)=0,"error",""))</f>
        <v/>
      </c>
    </row>
    <row r="294" spans="3:54">
      <c r="C294">
        <v>213</v>
      </c>
      <c r="D294" s="536">
        <f>IFERROR(VLOOKUP(実施計画様式!D294,―!A$14:B$16,2,FALSE),0)</f>
        <v>0</v>
      </c>
      <c r="E294">
        <f>IFERROR(VLOOKUP(実施計画様式!E294,―!$C$40:$D$47,2,FALSE),0)</f>
        <v>0</v>
      </c>
      <c r="F294">
        <f>IFERROR(VLOOKUP(実施計画様式!F294,―!$E$2:$F$2,2,FALSE),0)</f>
        <v>0</v>
      </c>
      <c r="G294">
        <f>IFERROR(VLOOKUP(実施計画様式!G294,―!$G$2:$H$2,2,FALSE),0)</f>
        <v>0</v>
      </c>
      <c r="H294">
        <f>IFERROR(VLOOKUP(実施計画様式!H294,―!$I$2:$J$2,2,FALSE),0)</f>
        <v>0</v>
      </c>
      <c r="J294">
        <f>IFERROR(VLOOKUP(実施計画様式!J294,―!$K$2:$L$2,2,FALSE),0)</f>
        <v>0</v>
      </c>
      <c r="K294">
        <f>IFERROR(VLOOKUP(実施計画様式!K294,―!$M$2:$N$2,2,FALSE),0)</f>
        <v>0</v>
      </c>
      <c r="L294">
        <f>IFERROR(VLOOKUP(実施計画様式!L294,―!$O$2:$P$10,2,FALSE),0)</f>
        <v>0</v>
      </c>
      <c r="AG294">
        <f>IFERROR(VLOOKUP(実施計画様式!AG294,―!$Q$2:$R$3,2,FALSE),0)</f>
        <v>0</v>
      </c>
      <c r="AH294">
        <f>IFERROR(VLOOKUP(実施計画様式!AH294,―!$S$2:$T$3,2,FALSE),0)</f>
        <v>0</v>
      </c>
      <c r="AI294">
        <f>IFERROR(VLOOKUP(実施計画様式!AI294,―!$U$2:$V$3,2,FALSE),0)</f>
        <v>0</v>
      </c>
      <c r="AJ294">
        <f>IFERROR(VLOOKUP(実施計画様式!AJ294,―!$AD$2:$AE$14,2,FALSE),0)</f>
        <v>0</v>
      </c>
      <c r="AK294">
        <f>IFERROR(VLOOKUP(実施計画様式!AK294,―!$AD$2:$AE$14,2,FALSE),0)</f>
        <v>0</v>
      </c>
      <c r="AQ294">
        <f>IFERROR(VLOOKUP(実施計画様式!AQ294,―!$AG$2:$AH$4,2,FALSE),0)</f>
        <v>0</v>
      </c>
      <c r="AS294">
        <f t="shared" si="3"/>
        <v>0</v>
      </c>
      <c r="AT294">
        <v>99</v>
      </c>
      <c r="BB294" s="652" t="str">
        <f>IF(実施計画様式!F294="","",IF(PRODUCT(D294:AQ294)=0,"error",""))</f>
        <v/>
      </c>
    </row>
    <row r="295" spans="3:54">
      <c r="C295">
        <v>214</v>
      </c>
      <c r="D295" s="536">
        <f>IFERROR(VLOOKUP(実施計画様式!D295,―!A$14:B$16,2,FALSE),0)</f>
        <v>0</v>
      </c>
      <c r="E295">
        <f>IFERROR(VLOOKUP(実施計画様式!E295,―!$C$40:$D$47,2,FALSE),0)</f>
        <v>0</v>
      </c>
      <c r="F295">
        <f>IFERROR(VLOOKUP(実施計画様式!F295,―!$E$2:$F$2,2,FALSE),0)</f>
        <v>0</v>
      </c>
      <c r="G295">
        <f>IFERROR(VLOOKUP(実施計画様式!G295,―!$G$2:$H$2,2,FALSE),0)</f>
        <v>0</v>
      </c>
      <c r="H295">
        <f>IFERROR(VLOOKUP(実施計画様式!H295,―!$I$2:$J$2,2,FALSE),0)</f>
        <v>0</v>
      </c>
      <c r="J295">
        <f>IFERROR(VLOOKUP(実施計画様式!J295,―!$K$2:$L$2,2,FALSE),0)</f>
        <v>0</v>
      </c>
      <c r="K295">
        <f>IFERROR(VLOOKUP(実施計画様式!K295,―!$M$2:$N$2,2,FALSE),0)</f>
        <v>0</v>
      </c>
      <c r="L295">
        <f>IFERROR(VLOOKUP(実施計画様式!L295,―!$O$2:$P$10,2,FALSE),0)</f>
        <v>0</v>
      </c>
      <c r="AG295">
        <f>IFERROR(VLOOKUP(実施計画様式!AG295,―!$Q$2:$R$3,2,FALSE),0)</f>
        <v>0</v>
      </c>
      <c r="AH295">
        <f>IFERROR(VLOOKUP(実施計画様式!AH295,―!$S$2:$T$3,2,FALSE),0)</f>
        <v>0</v>
      </c>
      <c r="AI295">
        <f>IFERROR(VLOOKUP(実施計画様式!AI295,―!$U$2:$V$3,2,FALSE),0)</f>
        <v>0</v>
      </c>
      <c r="AJ295">
        <f>IFERROR(VLOOKUP(実施計画様式!AJ295,―!$AD$2:$AE$14,2,FALSE),0)</f>
        <v>0</v>
      </c>
      <c r="AK295">
        <f>IFERROR(VLOOKUP(実施計画様式!AK295,―!$AD$2:$AE$14,2,FALSE),0)</f>
        <v>0</v>
      </c>
      <c r="AQ295">
        <f>IFERROR(VLOOKUP(実施計画様式!AQ295,―!$AG$2:$AH$4,2,FALSE),0)</f>
        <v>0</v>
      </c>
      <c r="AS295">
        <f t="shared" si="3"/>
        <v>0</v>
      </c>
      <c r="AT295">
        <v>99</v>
      </c>
      <c r="BB295" s="652" t="str">
        <f>IF(実施計画様式!F295="","",IF(PRODUCT(D295:AQ295)=0,"error",""))</f>
        <v/>
      </c>
    </row>
    <row r="296" spans="3:54">
      <c r="C296">
        <v>215</v>
      </c>
      <c r="D296" s="536">
        <f>IFERROR(VLOOKUP(実施計画様式!D296,―!A$14:B$16,2,FALSE),0)</f>
        <v>0</v>
      </c>
      <c r="E296">
        <f>IFERROR(VLOOKUP(実施計画様式!E296,―!$C$40:$D$47,2,FALSE),0)</f>
        <v>0</v>
      </c>
      <c r="F296">
        <f>IFERROR(VLOOKUP(実施計画様式!F296,―!$E$2:$F$2,2,FALSE),0)</f>
        <v>0</v>
      </c>
      <c r="G296">
        <f>IFERROR(VLOOKUP(実施計画様式!G296,―!$G$2:$H$2,2,FALSE),0)</f>
        <v>0</v>
      </c>
      <c r="H296">
        <f>IFERROR(VLOOKUP(実施計画様式!H296,―!$I$2:$J$2,2,FALSE),0)</f>
        <v>0</v>
      </c>
      <c r="J296">
        <f>IFERROR(VLOOKUP(実施計画様式!J296,―!$K$2:$L$2,2,FALSE),0)</f>
        <v>0</v>
      </c>
      <c r="K296">
        <f>IFERROR(VLOOKUP(実施計画様式!K296,―!$M$2:$N$2,2,FALSE),0)</f>
        <v>0</v>
      </c>
      <c r="L296">
        <f>IFERROR(VLOOKUP(実施計画様式!L296,―!$O$2:$P$10,2,FALSE),0)</f>
        <v>0</v>
      </c>
      <c r="AG296">
        <f>IFERROR(VLOOKUP(実施計画様式!AG296,―!$Q$2:$R$3,2,FALSE),0)</f>
        <v>0</v>
      </c>
      <c r="AH296">
        <f>IFERROR(VLOOKUP(実施計画様式!AH296,―!$S$2:$T$3,2,FALSE),0)</f>
        <v>0</v>
      </c>
      <c r="AI296">
        <f>IFERROR(VLOOKUP(実施計画様式!AI296,―!$U$2:$V$3,2,FALSE),0)</f>
        <v>0</v>
      </c>
      <c r="AJ296">
        <f>IFERROR(VLOOKUP(実施計画様式!AJ296,―!$AD$2:$AE$14,2,FALSE),0)</f>
        <v>0</v>
      </c>
      <c r="AK296">
        <f>IFERROR(VLOOKUP(実施計画様式!AK296,―!$AD$2:$AE$14,2,FALSE),0)</f>
        <v>0</v>
      </c>
      <c r="AQ296">
        <f>IFERROR(VLOOKUP(実施計画様式!AQ296,―!$AG$2:$AH$4,2,FALSE),0)</f>
        <v>0</v>
      </c>
      <c r="AS296">
        <f t="shared" si="3"/>
        <v>0</v>
      </c>
      <c r="AT296">
        <v>99</v>
      </c>
      <c r="BB296" s="652" t="str">
        <f>IF(実施計画様式!F296="","",IF(PRODUCT(D296:AQ296)=0,"error",""))</f>
        <v/>
      </c>
    </row>
    <row r="297" spans="3:54">
      <c r="C297">
        <v>216</v>
      </c>
      <c r="D297" s="536">
        <f>IFERROR(VLOOKUP(実施計画様式!D297,―!A$14:B$16,2,FALSE),0)</f>
        <v>0</v>
      </c>
      <c r="E297">
        <f>IFERROR(VLOOKUP(実施計画様式!E297,―!$C$40:$D$47,2,FALSE),0)</f>
        <v>0</v>
      </c>
      <c r="F297">
        <f>IFERROR(VLOOKUP(実施計画様式!F297,―!$E$2:$F$2,2,FALSE),0)</f>
        <v>0</v>
      </c>
      <c r="G297">
        <f>IFERROR(VLOOKUP(実施計画様式!G297,―!$G$2:$H$2,2,FALSE),0)</f>
        <v>0</v>
      </c>
      <c r="H297">
        <f>IFERROR(VLOOKUP(実施計画様式!H297,―!$I$2:$J$2,2,FALSE),0)</f>
        <v>0</v>
      </c>
      <c r="J297">
        <f>IFERROR(VLOOKUP(実施計画様式!J297,―!$K$2:$L$2,2,FALSE),0)</f>
        <v>0</v>
      </c>
      <c r="K297">
        <f>IFERROR(VLOOKUP(実施計画様式!K297,―!$M$2:$N$2,2,FALSE),0)</f>
        <v>0</v>
      </c>
      <c r="L297">
        <f>IFERROR(VLOOKUP(実施計画様式!L297,―!$O$2:$P$10,2,FALSE),0)</f>
        <v>0</v>
      </c>
      <c r="AG297">
        <f>IFERROR(VLOOKUP(実施計画様式!AG297,―!$Q$2:$R$3,2,FALSE),0)</f>
        <v>0</v>
      </c>
      <c r="AH297">
        <f>IFERROR(VLOOKUP(実施計画様式!AH297,―!$S$2:$T$3,2,FALSE),0)</f>
        <v>0</v>
      </c>
      <c r="AI297">
        <f>IFERROR(VLOOKUP(実施計画様式!AI297,―!$U$2:$V$3,2,FALSE),0)</f>
        <v>0</v>
      </c>
      <c r="AJ297">
        <f>IFERROR(VLOOKUP(実施計画様式!AJ297,―!$AD$2:$AE$14,2,FALSE),0)</f>
        <v>0</v>
      </c>
      <c r="AK297">
        <f>IFERROR(VLOOKUP(実施計画様式!AK297,―!$AD$2:$AE$14,2,FALSE),0)</f>
        <v>0</v>
      </c>
      <c r="AQ297">
        <f>IFERROR(VLOOKUP(実施計画様式!AQ297,―!$AG$2:$AH$4,2,FALSE),0)</f>
        <v>0</v>
      </c>
      <c r="AS297">
        <f t="shared" si="3"/>
        <v>0</v>
      </c>
      <c r="AT297">
        <v>99</v>
      </c>
      <c r="BB297" s="652" t="str">
        <f>IF(実施計画様式!F297="","",IF(PRODUCT(D297:AQ297)=0,"error",""))</f>
        <v/>
      </c>
    </row>
    <row r="298" spans="3:54">
      <c r="C298">
        <v>217</v>
      </c>
      <c r="D298" s="536">
        <f>IFERROR(VLOOKUP(実施計画様式!D298,―!A$14:B$16,2,FALSE),0)</f>
        <v>0</v>
      </c>
      <c r="E298">
        <f>IFERROR(VLOOKUP(実施計画様式!E298,―!$C$40:$D$47,2,FALSE),0)</f>
        <v>0</v>
      </c>
      <c r="F298">
        <f>IFERROR(VLOOKUP(実施計画様式!F298,―!$E$2:$F$2,2,FALSE),0)</f>
        <v>0</v>
      </c>
      <c r="G298">
        <f>IFERROR(VLOOKUP(実施計画様式!G298,―!$G$2:$H$2,2,FALSE),0)</f>
        <v>0</v>
      </c>
      <c r="H298">
        <f>IFERROR(VLOOKUP(実施計画様式!H298,―!$I$2:$J$2,2,FALSE),0)</f>
        <v>0</v>
      </c>
      <c r="J298">
        <f>IFERROR(VLOOKUP(実施計画様式!J298,―!$K$2:$L$2,2,FALSE),0)</f>
        <v>0</v>
      </c>
      <c r="K298">
        <f>IFERROR(VLOOKUP(実施計画様式!K298,―!$M$2:$N$2,2,FALSE),0)</f>
        <v>0</v>
      </c>
      <c r="L298">
        <f>IFERROR(VLOOKUP(実施計画様式!L298,―!$O$2:$P$10,2,FALSE),0)</f>
        <v>0</v>
      </c>
      <c r="AG298">
        <f>IFERROR(VLOOKUP(実施計画様式!AG298,―!$Q$2:$R$3,2,FALSE),0)</f>
        <v>0</v>
      </c>
      <c r="AH298">
        <f>IFERROR(VLOOKUP(実施計画様式!AH298,―!$S$2:$T$3,2,FALSE),0)</f>
        <v>0</v>
      </c>
      <c r="AI298">
        <f>IFERROR(VLOOKUP(実施計画様式!AI298,―!$U$2:$V$3,2,FALSE),0)</f>
        <v>0</v>
      </c>
      <c r="AJ298">
        <f>IFERROR(VLOOKUP(実施計画様式!AJ298,―!$AD$2:$AE$14,2,FALSE),0)</f>
        <v>0</v>
      </c>
      <c r="AK298">
        <f>IFERROR(VLOOKUP(実施計画様式!AK298,―!$AD$2:$AE$14,2,FALSE),0)</f>
        <v>0</v>
      </c>
      <c r="AQ298">
        <f>IFERROR(VLOOKUP(実施計画様式!AQ298,―!$AG$2:$AH$4,2,FALSE),0)</f>
        <v>0</v>
      </c>
      <c r="AS298">
        <f t="shared" si="3"/>
        <v>0</v>
      </c>
      <c r="AT298">
        <v>99</v>
      </c>
      <c r="BB298" s="652" t="str">
        <f>IF(実施計画様式!F298="","",IF(PRODUCT(D298:AQ298)=0,"error",""))</f>
        <v/>
      </c>
    </row>
    <row r="299" spans="3:54">
      <c r="C299">
        <v>218</v>
      </c>
      <c r="D299" s="536">
        <f>IFERROR(VLOOKUP(実施計画様式!D299,―!A$14:B$16,2,FALSE),0)</f>
        <v>0</v>
      </c>
      <c r="E299">
        <f>IFERROR(VLOOKUP(実施計画様式!E299,―!$C$40:$D$47,2,FALSE),0)</f>
        <v>0</v>
      </c>
      <c r="F299">
        <f>IFERROR(VLOOKUP(実施計画様式!F299,―!$E$2:$F$2,2,FALSE),0)</f>
        <v>0</v>
      </c>
      <c r="G299">
        <f>IFERROR(VLOOKUP(実施計画様式!G299,―!$G$2:$H$2,2,FALSE),0)</f>
        <v>0</v>
      </c>
      <c r="H299">
        <f>IFERROR(VLOOKUP(実施計画様式!H299,―!$I$2:$J$2,2,FALSE),0)</f>
        <v>0</v>
      </c>
      <c r="J299">
        <f>IFERROR(VLOOKUP(実施計画様式!J299,―!$K$2:$L$2,2,FALSE),0)</f>
        <v>0</v>
      </c>
      <c r="K299">
        <f>IFERROR(VLOOKUP(実施計画様式!K299,―!$M$2:$N$2,2,FALSE),0)</f>
        <v>0</v>
      </c>
      <c r="L299">
        <f>IFERROR(VLOOKUP(実施計画様式!L299,―!$O$2:$P$10,2,FALSE),0)</f>
        <v>0</v>
      </c>
      <c r="AG299">
        <f>IFERROR(VLOOKUP(実施計画様式!AG299,―!$Q$2:$R$3,2,FALSE),0)</f>
        <v>0</v>
      </c>
      <c r="AH299">
        <f>IFERROR(VLOOKUP(実施計画様式!AH299,―!$S$2:$T$3,2,FALSE),0)</f>
        <v>0</v>
      </c>
      <c r="AI299">
        <f>IFERROR(VLOOKUP(実施計画様式!AI299,―!$U$2:$V$3,2,FALSE),0)</f>
        <v>0</v>
      </c>
      <c r="AJ299">
        <f>IFERROR(VLOOKUP(実施計画様式!AJ299,―!$AD$2:$AE$14,2,FALSE),0)</f>
        <v>0</v>
      </c>
      <c r="AK299">
        <f>IFERROR(VLOOKUP(実施計画様式!AK299,―!$AD$2:$AE$14,2,FALSE),0)</f>
        <v>0</v>
      </c>
      <c r="AQ299">
        <f>IFERROR(VLOOKUP(実施計画様式!AQ299,―!$AG$2:$AH$4,2,FALSE),0)</f>
        <v>0</v>
      </c>
      <c r="AS299">
        <f t="shared" si="3"/>
        <v>0</v>
      </c>
      <c r="AT299">
        <v>99</v>
      </c>
      <c r="BB299" s="652" t="str">
        <f>IF(実施計画様式!F299="","",IF(PRODUCT(D299:AQ299)=0,"error",""))</f>
        <v/>
      </c>
    </row>
    <row r="300" spans="3:54">
      <c r="C300">
        <v>219</v>
      </c>
      <c r="D300" s="536">
        <f>IFERROR(VLOOKUP(実施計画様式!D300,―!A$14:B$16,2,FALSE),0)</f>
        <v>0</v>
      </c>
      <c r="E300">
        <f>IFERROR(VLOOKUP(実施計画様式!E300,―!$C$40:$D$47,2,FALSE),0)</f>
        <v>0</v>
      </c>
      <c r="F300">
        <f>IFERROR(VLOOKUP(実施計画様式!F300,―!$E$2:$F$2,2,FALSE),0)</f>
        <v>0</v>
      </c>
      <c r="G300">
        <f>IFERROR(VLOOKUP(実施計画様式!G300,―!$G$2:$H$2,2,FALSE),0)</f>
        <v>0</v>
      </c>
      <c r="H300">
        <f>IFERROR(VLOOKUP(実施計画様式!H300,―!$I$2:$J$2,2,FALSE),0)</f>
        <v>0</v>
      </c>
      <c r="J300">
        <f>IFERROR(VLOOKUP(実施計画様式!J300,―!$K$2:$L$2,2,FALSE),0)</f>
        <v>0</v>
      </c>
      <c r="K300">
        <f>IFERROR(VLOOKUP(実施計画様式!K300,―!$M$2:$N$2,2,FALSE),0)</f>
        <v>0</v>
      </c>
      <c r="L300">
        <f>IFERROR(VLOOKUP(実施計画様式!L300,―!$O$2:$P$10,2,FALSE),0)</f>
        <v>0</v>
      </c>
      <c r="AG300">
        <f>IFERROR(VLOOKUP(実施計画様式!AG300,―!$Q$2:$R$3,2,FALSE),0)</f>
        <v>0</v>
      </c>
      <c r="AH300">
        <f>IFERROR(VLOOKUP(実施計画様式!AH300,―!$S$2:$T$3,2,FALSE),0)</f>
        <v>0</v>
      </c>
      <c r="AI300">
        <f>IFERROR(VLOOKUP(実施計画様式!AI300,―!$U$2:$V$3,2,FALSE),0)</f>
        <v>0</v>
      </c>
      <c r="AJ300">
        <f>IFERROR(VLOOKUP(実施計画様式!AJ300,―!$AD$2:$AE$14,2,FALSE),0)</f>
        <v>0</v>
      </c>
      <c r="AK300">
        <f>IFERROR(VLOOKUP(実施計画様式!AK300,―!$AD$2:$AE$14,2,FALSE),0)</f>
        <v>0</v>
      </c>
      <c r="AQ300">
        <f>IFERROR(VLOOKUP(実施計画様式!AQ300,―!$AG$2:$AH$4,2,FALSE),0)</f>
        <v>0</v>
      </c>
      <c r="AS300">
        <f t="shared" si="3"/>
        <v>0</v>
      </c>
      <c r="AT300">
        <v>99</v>
      </c>
      <c r="BB300" s="652" t="str">
        <f>IF(実施計画様式!F300="","",IF(PRODUCT(D300:AQ300)=0,"error",""))</f>
        <v/>
      </c>
    </row>
    <row r="301" spans="3:54">
      <c r="C301">
        <v>220</v>
      </c>
      <c r="D301" s="536">
        <f>IFERROR(VLOOKUP(実施計画様式!D301,―!A$14:B$16,2,FALSE),0)</f>
        <v>0</v>
      </c>
      <c r="E301">
        <f>IFERROR(VLOOKUP(実施計画様式!E301,―!$C$40:$D$47,2,FALSE),0)</f>
        <v>0</v>
      </c>
      <c r="F301">
        <f>IFERROR(VLOOKUP(実施計画様式!F301,―!$E$2:$F$2,2,FALSE),0)</f>
        <v>0</v>
      </c>
      <c r="G301">
        <f>IFERROR(VLOOKUP(実施計画様式!G301,―!$G$2:$H$2,2,FALSE),0)</f>
        <v>0</v>
      </c>
      <c r="H301">
        <f>IFERROR(VLOOKUP(実施計画様式!H301,―!$I$2:$J$2,2,FALSE),0)</f>
        <v>0</v>
      </c>
      <c r="J301">
        <f>IFERROR(VLOOKUP(実施計画様式!J301,―!$K$2:$L$2,2,FALSE),0)</f>
        <v>0</v>
      </c>
      <c r="K301">
        <f>IFERROR(VLOOKUP(実施計画様式!K301,―!$M$2:$N$2,2,FALSE),0)</f>
        <v>0</v>
      </c>
      <c r="L301">
        <f>IFERROR(VLOOKUP(実施計画様式!L301,―!$O$2:$P$10,2,FALSE),0)</f>
        <v>0</v>
      </c>
      <c r="AG301">
        <f>IFERROR(VLOOKUP(実施計画様式!AG301,―!$Q$2:$R$3,2,FALSE),0)</f>
        <v>0</v>
      </c>
      <c r="AH301">
        <f>IFERROR(VLOOKUP(実施計画様式!AH301,―!$S$2:$T$3,2,FALSE),0)</f>
        <v>0</v>
      </c>
      <c r="AI301">
        <f>IFERROR(VLOOKUP(実施計画様式!AI301,―!$U$2:$V$3,2,FALSE),0)</f>
        <v>0</v>
      </c>
      <c r="AJ301">
        <f>IFERROR(VLOOKUP(実施計画様式!AJ301,―!$AD$2:$AE$14,2,FALSE),0)</f>
        <v>0</v>
      </c>
      <c r="AK301">
        <f>IFERROR(VLOOKUP(実施計画様式!AK301,―!$AD$2:$AE$14,2,FALSE),0)</f>
        <v>0</v>
      </c>
      <c r="AQ301">
        <f>IFERROR(VLOOKUP(実施計画様式!AQ301,―!$AG$2:$AH$4,2,FALSE),0)</f>
        <v>0</v>
      </c>
      <c r="AS301">
        <f t="shared" si="3"/>
        <v>0</v>
      </c>
      <c r="AT301">
        <v>99</v>
      </c>
      <c r="BB301" s="652" t="str">
        <f>IF(実施計画様式!F301="","",IF(PRODUCT(D301:AQ301)=0,"error",""))</f>
        <v/>
      </c>
    </row>
    <row r="302" spans="3:54">
      <c r="C302">
        <v>221</v>
      </c>
      <c r="D302" s="536">
        <f>IFERROR(VLOOKUP(実施計画様式!D302,―!A$14:B$16,2,FALSE),0)</f>
        <v>0</v>
      </c>
      <c r="E302">
        <f>IFERROR(VLOOKUP(実施計画様式!E302,―!$C$40:$D$47,2,FALSE),0)</f>
        <v>0</v>
      </c>
      <c r="F302">
        <f>IFERROR(VLOOKUP(実施計画様式!F302,―!$E$2:$F$2,2,FALSE),0)</f>
        <v>0</v>
      </c>
      <c r="G302">
        <f>IFERROR(VLOOKUP(実施計画様式!G302,―!$G$2:$H$2,2,FALSE),0)</f>
        <v>0</v>
      </c>
      <c r="H302">
        <f>IFERROR(VLOOKUP(実施計画様式!H302,―!$I$2:$J$2,2,FALSE),0)</f>
        <v>0</v>
      </c>
      <c r="J302">
        <f>IFERROR(VLOOKUP(実施計画様式!J302,―!$K$2:$L$2,2,FALSE),0)</f>
        <v>0</v>
      </c>
      <c r="K302">
        <f>IFERROR(VLOOKUP(実施計画様式!K302,―!$M$2:$N$2,2,FALSE),0)</f>
        <v>0</v>
      </c>
      <c r="L302">
        <f>IFERROR(VLOOKUP(実施計画様式!L302,―!$O$2:$P$10,2,FALSE),0)</f>
        <v>0</v>
      </c>
      <c r="AG302">
        <f>IFERROR(VLOOKUP(実施計画様式!AG302,―!$Q$2:$R$3,2,FALSE),0)</f>
        <v>0</v>
      </c>
      <c r="AH302">
        <f>IFERROR(VLOOKUP(実施計画様式!AH302,―!$S$2:$T$3,2,FALSE),0)</f>
        <v>0</v>
      </c>
      <c r="AI302">
        <f>IFERROR(VLOOKUP(実施計画様式!AI302,―!$U$2:$V$3,2,FALSE),0)</f>
        <v>0</v>
      </c>
      <c r="AJ302">
        <f>IFERROR(VLOOKUP(実施計画様式!AJ302,―!$AD$2:$AE$14,2,FALSE),0)</f>
        <v>0</v>
      </c>
      <c r="AK302">
        <f>IFERROR(VLOOKUP(実施計画様式!AK302,―!$AD$2:$AE$14,2,FALSE),0)</f>
        <v>0</v>
      </c>
      <c r="AQ302">
        <f>IFERROR(VLOOKUP(実施計画様式!AQ302,―!$AG$2:$AH$4,2,FALSE),0)</f>
        <v>0</v>
      </c>
      <c r="AS302">
        <f t="shared" si="3"/>
        <v>0</v>
      </c>
      <c r="AT302">
        <v>99</v>
      </c>
      <c r="BB302" s="652" t="str">
        <f>IF(実施計画様式!F302="","",IF(PRODUCT(D302:AQ302)=0,"error",""))</f>
        <v/>
      </c>
    </row>
    <row r="303" spans="3:54">
      <c r="C303">
        <v>222</v>
      </c>
      <c r="D303" s="536">
        <f>IFERROR(VLOOKUP(実施計画様式!D303,―!A$14:B$16,2,FALSE),0)</f>
        <v>0</v>
      </c>
      <c r="E303">
        <f>IFERROR(VLOOKUP(実施計画様式!E303,―!$C$40:$D$47,2,FALSE),0)</f>
        <v>0</v>
      </c>
      <c r="F303">
        <f>IFERROR(VLOOKUP(実施計画様式!F303,―!$E$2:$F$2,2,FALSE),0)</f>
        <v>0</v>
      </c>
      <c r="G303">
        <f>IFERROR(VLOOKUP(実施計画様式!G303,―!$G$2:$H$2,2,FALSE),0)</f>
        <v>0</v>
      </c>
      <c r="H303">
        <f>IFERROR(VLOOKUP(実施計画様式!H303,―!$I$2:$J$2,2,FALSE),0)</f>
        <v>0</v>
      </c>
      <c r="J303">
        <f>IFERROR(VLOOKUP(実施計画様式!J303,―!$K$2:$L$2,2,FALSE),0)</f>
        <v>0</v>
      </c>
      <c r="K303">
        <f>IFERROR(VLOOKUP(実施計画様式!K303,―!$M$2:$N$2,2,FALSE),0)</f>
        <v>0</v>
      </c>
      <c r="L303">
        <f>IFERROR(VLOOKUP(実施計画様式!L303,―!$O$2:$P$10,2,FALSE),0)</f>
        <v>0</v>
      </c>
      <c r="AG303">
        <f>IFERROR(VLOOKUP(実施計画様式!AG303,―!$Q$2:$R$3,2,FALSE),0)</f>
        <v>0</v>
      </c>
      <c r="AH303">
        <f>IFERROR(VLOOKUP(実施計画様式!AH303,―!$S$2:$T$3,2,FALSE),0)</f>
        <v>0</v>
      </c>
      <c r="AI303">
        <f>IFERROR(VLOOKUP(実施計画様式!AI303,―!$U$2:$V$3,2,FALSE),0)</f>
        <v>0</v>
      </c>
      <c r="AJ303">
        <f>IFERROR(VLOOKUP(実施計画様式!AJ303,―!$AD$2:$AE$14,2,FALSE),0)</f>
        <v>0</v>
      </c>
      <c r="AK303">
        <f>IFERROR(VLOOKUP(実施計画様式!AK303,―!$AD$2:$AE$14,2,FALSE),0)</f>
        <v>0</v>
      </c>
      <c r="AQ303">
        <f>IFERROR(VLOOKUP(実施計画様式!AQ303,―!$AG$2:$AH$4,2,FALSE),0)</f>
        <v>0</v>
      </c>
      <c r="AS303">
        <f t="shared" si="3"/>
        <v>0</v>
      </c>
      <c r="AT303">
        <v>99</v>
      </c>
      <c r="BB303" s="652" t="str">
        <f>IF(実施計画様式!F303="","",IF(PRODUCT(D303:AQ303)=0,"error",""))</f>
        <v/>
      </c>
    </row>
    <row r="304" spans="3:54">
      <c r="C304">
        <v>223</v>
      </c>
      <c r="D304" s="536">
        <f>IFERROR(VLOOKUP(実施計画様式!D304,―!A$14:B$16,2,FALSE),0)</f>
        <v>0</v>
      </c>
      <c r="E304">
        <f>IFERROR(VLOOKUP(実施計画様式!E304,―!$C$40:$D$47,2,FALSE),0)</f>
        <v>0</v>
      </c>
      <c r="F304">
        <f>IFERROR(VLOOKUP(実施計画様式!F304,―!$E$2:$F$2,2,FALSE),0)</f>
        <v>0</v>
      </c>
      <c r="G304">
        <f>IFERROR(VLOOKUP(実施計画様式!G304,―!$G$2:$H$2,2,FALSE),0)</f>
        <v>0</v>
      </c>
      <c r="H304">
        <f>IFERROR(VLOOKUP(実施計画様式!H304,―!$I$2:$J$2,2,FALSE),0)</f>
        <v>0</v>
      </c>
      <c r="J304">
        <f>IFERROR(VLOOKUP(実施計画様式!J304,―!$K$2:$L$2,2,FALSE),0)</f>
        <v>0</v>
      </c>
      <c r="K304">
        <f>IFERROR(VLOOKUP(実施計画様式!K304,―!$M$2:$N$2,2,FALSE),0)</f>
        <v>0</v>
      </c>
      <c r="L304">
        <f>IFERROR(VLOOKUP(実施計画様式!L304,―!$O$2:$P$10,2,FALSE),0)</f>
        <v>0</v>
      </c>
      <c r="AG304">
        <f>IFERROR(VLOOKUP(実施計画様式!AG304,―!$Q$2:$R$3,2,FALSE),0)</f>
        <v>0</v>
      </c>
      <c r="AH304">
        <f>IFERROR(VLOOKUP(実施計画様式!AH304,―!$S$2:$T$3,2,FALSE),0)</f>
        <v>0</v>
      </c>
      <c r="AI304">
        <f>IFERROR(VLOOKUP(実施計画様式!AI304,―!$U$2:$V$3,2,FALSE),0)</f>
        <v>0</v>
      </c>
      <c r="AJ304">
        <f>IFERROR(VLOOKUP(実施計画様式!AJ304,―!$AD$2:$AE$14,2,FALSE),0)</f>
        <v>0</v>
      </c>
      <c r="AK304">
        <f>IFERROR(VLOOKUP(実施計画様式!AK304,―!$AD$2:$AE$14,2,FALSE),0)</f>
        <v>0</v>
      </c>
      <c r="AQ304">
        <f>IFERROR(VLOOKUP(実施計画様式!AQ304,―!$AG$2:$AH$4,2,FALSE),0)</f>
        <v>0</v>
      </c>
      <c r="AS304">
        <f t="shared" si="3"/>
        <v>0</v>
      </c>
      <c r="AT304">
        <v>99</v>
      </c>
      <c r="BB304" s="652" t="str">
        <f>IF(実施計画様式!F304="","",IF(PRODUCT(D304:AQ304)=0,"error",""))</f>
        <v/>
      </c>
    </row>
    <row r="305" spans="3:54">
      <c r="C305">
        <v>224</v>
      </c>
      <c r="D305" s="536">
        <f>IFERROR(VLOOKUP(実施計画様式!D305,―!A$14:B$16,2,FALSE),0)</f>
        <v>0</v>
      </c>
      <c r="E305">
        <f>IFERROR(VLOOKUP(実施計画様式!E305,―!$C$40:$D$47,2,FALSE),0)</f>
        <v>0</v>
      </c>
      <c r="F305">
        <f>IFERROR(VLOOKUP(実施計画様式!F305,―!$E$2:$F$2,2,FALSE),0)</f>
        <v>0</v>
      </c>
      <c r="G305">
        <f>IFERROR(VLOOKUP(実施計画様式!G305,―!$G$2:$H$2,2,FALSE),0)</f>
        <v>0</v>
      </c>
      <c r="H305">
        <f>IFERROR(VLOOKUP(実施計画様式!H305,―!$I$2:$J$2,2,FALSE),0)</f>
        <v>0</v>
      </c>
      <c r="J305">
        <f>IFERROR(VLOOKUP(実施計画様式!J305,―!$K$2:$L$2,2,FALSE),0)</f>
        <v>0</v>
      </c>
      <c r="K305">
        <f>IFERROR(VLOOKUP(実施計画様式!K305,―!$M$2:$N$2,2,FALSE),0)</f>
        <v>0</v>
      </c>
      <c r="L305">
        <f>IFERROR(VLOOKUP(実施計画様式!L305,―!$O$2:$P$10,2,FALSE),0)</f>
        <v>0</v>
      </c>
      <c r="AG305">
        <f>IFERROR(VLOOKUP(実施計画様式!AG305,―!$Q$2:$R$3,2,FALSE),0)</f>
        <v>0</v>
      </c>
      <c r="AH305">
        <f>IFERROR(VLOOKUP(実施計画様式!AH305,―!$S$2:$T$3,2,FALSE),0)</f>
        <v>0</v>
      </c>
      <c r="AI305">
        <f>IFERROR(VLOOKUP(実施計画様式!AI305,―!$U$2:$V$3,2,FALSE),0)</f>
        <v>0</v>
      </c>
      <c r="AJ305">
        <f>IFERROR(VLOOKUP(実施計画様式!AJ305,―!$AD$2:$AE$14,2,FALSE),0)</f>
        <v>0</v>
      </c>
      <c r="AK305">
        <f>IFERROR(VLOOKUP(実施計画様式!AK305,―!$AD$2:$AE$14,2,FALSE),0)</f>
        <v>0</v>
      </c>
      <c r="AQ305">
        <f>IFERROR(VLOOKUP(実施計画様式!AQ305,―!$AG$2:$AH$4,2,FALSE),0)</f>
        <v>0</v>
      </c>
      <c r="AS305">
        <f t="shared" si="3"/>
        <v>0</v>
      </c>
      <c r="AT305">
        <v>99</v>
      </c>
      <c r="BB305" s="652" t="str">
        <f>IF(実施計画様式!F305="","",IF(PRODUCT(D305:AQ305)=0,"error",""))</f>
        <v/>
      </c>
    </row>
    <row r="306" spans="3:54">
      <c r="C306">
        <v>225</v>
      </c>
      <c r="D306" s="536">
        <f>IFERROR(VLOOKUP(実施計画様式!D306,―!A$14:B$16,2,FALSE),0)</f>
        <v>0</v>
      </c>
      <c r="E306">
        <f>IFERROR(VLOOKUP(実施計画様式!E306,―!$C$40:$D$47,2,FALSE),0)</f>
        <v>0</v>
      </c>
      <c r="F306">
        <f>IFERROR(VLOOKUP(実施計画様式!F306,―!$E$2:$F$2,2,FALSE),0)</f>
        <v>0</v>
      </c>
      <c r="G306">
        <f>IFERROR(VLOOKUP(実施計画様式!G306,―!$G$2:$H$2,2,FALSE),0)</f>
        <v>0</v>
      </c>
      <c r="H306">
        <f>IFERROR(VLOOKUP(実施計画様式!H306,―!$I$2:$J$2,2,FALSE),0)</f>
        <v>0</v>
      </c>
      <c r="J306">
        <f>IFERROR(VLOOKUP(実施計画様式!J306,―!$K$2:$L$2,2,FALSE),0)</f>
        <v>0</v>
      </c>
      <c r="K306">
        <f>IFERROR(VLOOKUP(実施計画様式!K306,―!$M$2:$N$2,2,FALSE),0)</f>
        <v>0</v>
      </c>
      <c r="L306">
        <f>IFERROR(VLOOKUP(実施計画様式!L306,―!$O$2:$P$10,2,FALSE),0)</f>
        <v>0</v>
      </c>
      <c r="AG306">
        <f>IFERROR(VLOOKUP(実施計画様式!AG306,―!$Q$2:$R$3,2,FALSE),0)</f>
        <v>0</v>
      </c>
      <c r="AH306">
        <f>IFERROR(VLOOKUP(実施計画様式!AH306,―!$S$2:$T$3,2,FALSE),0)</f>
        <v>0</v>
      </c>
      <c r="AI306">
        <f>IFERROR(VLOOKUP(実施計画様式!AI306,―!$U$2:$V$3,2,FALSE),0)</f>
        <v>0</v>
      </c>
      <c r="AJ306">
        <f>IFERROR(VLOOKUP(実施計画様式!AJ306,―!$AD$2:$AE$14,2,FALSE),0)</f>
        <v>0</v>
      </c>
      <c r="AK306">
        <f>IFERROR(VLOOKUP(実施計画様式!AK306,―!$AD$2:$AE$14,2,FALSE),0)</f>
        <v>0</v>
      </c>
      <c r="AQ306">
        <f>IFERROR(VLOOKUP(実施計画様式!AQ306,―!$AG$2:$AH$4,2,FALSE),0)</f>
        <v>0</v>
      </c>
      <c r="AS306">
        <f t="shared" si="3"/>
        <v>0</v>
      </c>
      <c r="AT306">
        <v>99</v>
      </c>
      <c r="BB306" s="652" t="str">
        <f>IF(実施計画様式!F306="","",IF(PRODUCT(D306:AQ306)=0,"error",""))</f>
        <v/>
      </c>
    </row>
    <row r="307" spans="3:54">
      <c r="C307">
        <v>226</v>
      </c>
      <c r="D307" s="536">
        <f>IFERROR(VLOOKUP(実施計画様式!D307,―!A$14:B$16,2,FALSE),0)</f>
        <v>0</v>
      </c>
      <c r="E307">
        <f>IFERROR(VLOOKUP(実施計画様式!E307,―!$C$40:$D$47,2,FALSE),0)</f>
        <v>0</v>
      </c>
      <c r="F307">
        <f>IFERROR(VLOOKUP(実施計画様式!F307,―!$E$2:$F$2,2,FALSE),0)</f>
        <v>0</v>
      </c>
      <c r="G307">
        <f>IFERROR(VLOOKUP(実施計画様式!G307,―!$G$2:$H$2,2,FALSE),0)</f>
        <v>0</v>
      </c>
      <c r="H307">
        <f>IFERROR(VLOOKUP(実施計画様式!H307,―!$I$2:$J$2,2,FALSE),0)</f>
        <v>0</v>
      </c>
      <c r="J307">
        <f>IFERROR(VLOOKUP(実施計画様式!J307,―!$K$2:$L$2,2,FALSE),0)</f>
        <v>0</v>
      </c>
      <c r="K307">
        <f>IFERROR(VLOOKUP(実施計画様式!K307,―!$M$2:$N$2,2,FALSE),0)</f>
        <v>0</v>
      </c>
      <c r="L307">
        <f>IFERROR(VLOOKUP(実施計画様式!L307,―!$O$2:$P$10,2,FALSE),0)</f>
        <v>0</v>
      </c>
      <c r="AG307">
        <f>IFERROR(VLOOKUP(実施計画様式!AG307,―!$Q$2:$R$3,2,FALSE),0)</f>
        <v>0</v>
      </c>
      <c r="AH307">
        <f>IFERROR(VLOOKUP(実施計画様式!AH307,―!$S$2:$T$3,2,FALSE),0)</f>
        <v>0</v>
      </c>
      <c r="AI307">
        <f>IFERROR(VLOOKUP(実施計画様式!AI307,―!$U$2:$V$3,2,FALSE),0)</f>
        <v>0</v>
      </c>
      <c r="AJ307">
        <f>IFERROR(VLOOKUP(実施計画様式!AJ307,―!$AD$2:$AE$14,2,FALSE),0)</f>
        <v>0</v>
      </c>
      <c r="AK307">
        <f>IFERROR(VLOOKUP(実施計画様式!AK307,―!$AD$2:$AE$14,2,FALSE),0)</f>
        <v>0</v>
      </c>
      <c r="AQ307">
        <f>IFERROR(VLOOKUP(実施計画様式!AQ307,―!$AG$2:$AH$4,2,FALSE),0)</f>
        <v>0</v>
      </c>
      <c r="AS307">
        <f t="shared" si="3"/>
        <v>0</v>
      </c>
      <c r="AT307">
        <v>99</v>
      </c>
      <c r="BB307" s="652" t="str">
        <f>IF(実施計画様式!F307="","",IF(PRODUCT(D307:AQ307)=0,"error",""))</f>
        <v/>
      </c>
    </row>
    <row r="308" spans="3:54">
      <c r="C308">
        <v>227</v>
      </c>
      <c r="D308" s="536">
        <f>IFERROR(VLOOKUP(実施計画様式!D308,―!A$14:B$16,2,FALSE),0)</f>
        <v>0</v>
      </c>
      <c r="E308">
        <f>IFERROR(VLOOKUP(実施計画様式!E308,―!$C$40:$D$47,2,FALSE),0)</f>
        <v>0</v>
      </c>
      <c r="F308">
        <f>IFERROR(VLOOKUP(実施計画様式!F308,―!$E$2:$F$2,2,FALSE),0)</f>
        <v>0</v>
      </c>
      <c r="G308">
        <f>IFERROR(VLOOKUP(実施計画様式!G308,―!$G$2:$H$2,2,FALSE),0)</f>
        <v>0</v>
      </c>
      <c r="H308">
        <f>IFERROR(VLOOKUP(実施計画様式!H308,―!$I$2:$J$2,2,FALSE),0)</f>
        <v>0</v>
      </c>
      <c r="J308">
        <f>IFERROR(VLOOKUP(実施計画様式!J308,―!$K$2:$L$2,2,FALSE),0)</f>
        <v>0</v>
      </c>
      <c r="K308">
        <f>IFERROR(VLOOKUP(実施計画様式!K308,―!$M$2:$N$2,2,FALSE),0)</f>
        <v>0</v>
      </c>
      <c r="L308">
        <f>IFERROR(VLOOKUP(実施計画様式!L308,―!$O$2:$P$10,2,FALSE),0)</f>
        <v>0</v>
      </c>
      <c r="AG308">
        <f>IFERROR(VLOOKUP(実施計画様式!AG308,―!$Q$2:$R$3,2,FALSE),0)</f>
        <v>0</v>
      </c>
      <c r="AH308">
        <f>IFERROR(VLOOKUP(実施計画様式!AH308,―!$S$2:$T$3,2,FALSE),0)</f>
        <v>0</v>
      </c>
      <c r="AI308">
        <f>IFERROR(VLOOKUP(実施計画様式!AI308,―!$U$2:$V$3,2,FALSE),0)</f>
        <v>0</v>
      </c>
      <c r="AJ308">
        <f>IFERROR(VLOOKUP(実施計画様式!AJ308,―!$AD$2:$AE$14,2,FALSE),0)</f>
        <v>0</v>
      </c>
      <c r="AK308">
        <f>IFERROR(VLOOKUP(実施計画様式!AK308,―!$AD$2:$AE$14,2,FALSE),0)</f>
        <v>0</v>
      </c>
      <c r="AQ308">
        <f>IFERROR(VLOOKUP(実施計画様式!AQ308,―!$AG$2:$AH$4,2,FALSE),0)</f>
        <v>0</v>
      </c>
      <c r="AS308">
        <f t="shared" si="3"/>
        <v>0</v>
      </c>
      <c r="AT308">
        <v>99</v>
      </c>
      <c r="BB308" s="652" t="str">
        <f>IF(実施計画様式!F308="","",IF(PRODUCT(D308:AQ308)=0,"error",""))</f>
        <v/>
      </c>
    </row>
    <row r="309" spans="3:54">
      <c r="C309">
        <v>228</v>
      </c>
      <c r="D309" s="536">
        <f>IFERROR(VLOOKUP(実施計画様式!D309,―!A$14:B$16,2,FALSE),0)</f>
        <v>0</v>
      </c>
      <c r="E309">
        <f>IFERROR(VLOOKUP(実施計画様式!E309,―!$C$40:$D$47,2,FALSE),0)</f>
        <v>0</v>
      </c>
      <c r="F309">
        <f>IFERROR(VLOOKUP(実施計画様式!F309,―!$E$2:$F$2,2,FALSE),0)</f>
        <v>0</v>
      </c>
      <c r="G309">
        <f>IFERROR(VLOOKUP(実施計画様式!G309,―!$G$2:$H$2,2,FALSE),0)</f>
        <v>0</v>
      </c>
      <c r="H309">
        <f>IFERROR(VLOOKUP(実施計画様式!H309,―!$I$2:$J$2,2,FALSE),0)</f>
        <v>0</v>
      </c>
      <c r="J309">
        <f>IFERROR(VLOOKUP(実施計画様式!J309,―!$K$2:$L$2,2,FALSE),0)</f>
        <v>0</v>
      </c>
      <c r="K309">
        <f>IFERROR(VLOOKUP(実施計画様式!K309,―!$M$2:$N$2,2,FALSE),0)</f>
        <v>0</v>
      </c>
      <c r="L309">
        <f>IFERROR(VLOOKUP(実施計画様式!L309,―!$O$2:$P$10,2,FALSE),0)</f>
        <v>0</v>
      </c>
      <c r="AG309">
        <f>IFERROR(VLOOKUP(実施計画様式!AG309,―!$Q$2:$R$3,2,FALSE),0)</f>
        <v>0</v>
      </c>
      <c r="AH309">
        <f>IFERROR(VLOOKUP(実施計画様式!AH309,―!$S$2:$T$3,2,FALSE),0)</f>
        <v>0</v>
      </c>
      <c r="AI309">
        <f>IFERROR(VLOOKUP(実施計画様式!AI309,―!$U$2:$V$3,2,FALSE),0)</f>
        <v>0</v>
      </c>
      <c r="AJ309">
        <f>IFERROR(VLOOKUP(実施計画様式!AJ309,―!$AD$2:$AE$14,2,FALSE),0)</f>
        <v>0</v>
      </c>
      <c r="AK309">
        <f>IFERROR(VLOOKUP(実施計画様式!AK309,―!$AD$2:$AE$14,2,FALSE),0)</f>
        <v>0</v>
      </c>
      <c r="AQ309">
        <f>IFERROR(VLOOKUP(実施計画様式!AQ309,―!$AG$2:$AH$4,2,FALSE),0)</f>
        <v>0</v>
      </c>
      <c r="AS309">
        <f t="shared" si="3"/>
        <v>0</v>
      </c>
      <c r="AT309">
        <v>99</v>
      </c>
      <c r="BB309" s="652" t="str">
        <f>IF(実施計画様式!F309="","",IF(PRODUCT(D309:AQ309)=0,"error",""))</f>
        <v/>
      </c>
    </row>
    <row r="310" spans="3:54">
      <c r="C310">
        <v>229</v>
      </c>
      <c r="D310" s="536">
        <f>IFERROR(VLOOKUP(実施計画様式!D310,―!A$14:B$16,2,FALSE),0)</f>
        <v>0</v>
      </c>
      <c r="E310">
        <f>IFERROR(VLOOKUP(実施計画様式!E310,―!$C$40:$D$47,2,FALSE),0)</f>
        <v>0</v>
      </c>
      <c r="F310">
        <f>IFERROR(VLOOKUP(実施計画様式!F310,―!$E$2:$F$2,2,FALSE),0)</f>
        <v>0</v>
      </c>
      <c r="G310">
        <f>IFERROR(VLOOKUP(実施計画様式!G310,―!$G$2:$H$2,2,FALSE),0)</f>
        <v>0</v>
      </c>
      <c r="H310">
        <f>IFERROR(VLOOKUP(実施計画様式!H310,―!$I$2:$J$2,2,FALSE),0)</f>
        <v>0</v>
      </c>
      <c r="J310">
        <f>IFERROR(VLOOKUP(実施計画様式!J310,―!$K$2:$L$2,2,FALSE),0)</f>
        <v>0</v>
      </c>
      <c r="K310">
        <f>IFERROR(VLOOKUP(実施計画様式!K310,―!$M$2:$N$2,2,FALSE),0)</f>
        <v>0</v>
      </c>
      <c r="L310">
        <f>IFERROR(VLOOKUP(実施計画様式!L310,―!$O$2:$P$10,2,FALSE),0)</f>
        <v>0</v>
      </c>
      <c r="AG310">
        <f>IFERROR(VLOOKUP(実施計画様式!AG310,―!$Q$2:$R$3,2,FALSE),0)</f>
        <v>0</v>
      </c>
      <c r="AH310">
        <f>IFERROR(VLOOKUP(実施計画様式!AH310,―!$S$2:$T$3,2,FALSE),0)</f>
        <v>0</v>
      </c>
      <c r="AI310">
        <f>IFERROR(VLOOKUP(実施計画様式!AI310,―!$U$2:$V$3,2,FALSE),0)</f>
        <v>0</v>
      </c>
      <c r="AJ310">
        <f>IFERROR(VLOOKUP(実施計画様式!AJ310,―!$AD$2:$AE$14,2,FALSE),0)</f>
        <v>0</v>
      </c>
      <c r="AK310">
        <f>IFERROR(VLOOKUP(実施計画様式!AK310,―!$AD$2:$AE$14,2,FALSE),0)</f>
        <v>0</v>
      </c>
      <c r="AQ310">
        <f>IFERROR(VLOOKUP(実施計画様式!AQ310,―!$AG$2:$AH$4,2,FALSE),0)</f>
        <v>0</v>
      </c>
      <c r="AS310">
        <f t="shared" si="3"/>
        <v>0</v>
      </c>
      <c r="AT310">
        <v>99</v>
      </c>
      <c r="BB310" s="652" t="str">
        <f>IF(実施計画様式!F310="","",IF(PRODUCT(D310:AQ310)=0,"error",""))</f>
        <v/>
      </c>
    </row>
    <row r="311" spans="3:54">
      <c r="C311">
        <v>230</v>
      </c>
      <c r="D311" s="536">
        <f>IFERROR(VLOOKUP(実施計画様式!D311,―!A$14:B$16,2,FALSE),0)</f>
        <v>0</v>
      </c>
      <c r="E311">
        <f>IFERROR(VLOOKUP(実施計画様式!E311,―!$C$40:$D$47,2,FALSE),0)</f>
        <v>0</v>
      </c>
      <c r="F311">
        <f>IFERROR(VLOOKUP(実施計画様式!F311,―!$E$2:$F$2,2,FALSE),0)</f>
        <v>0</v>
      </c>
      <c r="G311">
        <f>IFERROR(VLOOKUP(実施計画様式!G311,―!$G$2:$H$2,2,FALSE),0)</f>
        <v>0</v>
      </c>
      <c r="H311">
        <f>IFERROR(VLOOKUP(実施計画様式!H311,―!$I$2:$J$2,2,FALSE),0)</f>
        <v>0</v>
      </c>
      <c r="J311">
        <f>IFERROR(VLOOKUP(実施計画様式!J311,―!$K$2:$L$2,2,FALSE),0)</f>
        <v>0</v>
      </c>
      <c r="K311">
        <f>IFERROR(VLOOKUP(実施計画様式!K311,―!$M$2:$N$2,2,FALSE),0)</f>
        <v>0</v>
      </c>
      <c r="L311">
        <f>IFERROR(VLOOKUP(実施計画様式!L311,―!$O$2:$P$10,2,FALSE),0)</f>
        <v>0</v>
      </c>
      <c r="AG311">
        <f>IFERROR(VLOOKUP(実施計画様式!AG311,―!$Q$2:$R$3,2,FALSE),0)</f>
        <v>0</v>
      </c>
      <c r="AH311">
        <f>IFERROR(VLOOKUP(実施計画様式!AH311,―!$S$2:$T$3,2,FALSE),0)</f>
        <v>0</v>
      </c>
      <c r="AI311">
        <f>IFERROR(VLOOKUP(実施計画様式!AI311,―!$U$2:$V$3,2,FALSE),0)</f>
        <v>0</v>
      </c>
      <c r="AJ311">
        <f>IFERROR(VLOOKUP(実施計画様式!AJ311,―!$AD$2:$AE$14,2,FALSE),0)</f>
        <v>0</v>
      </c>
      <c r="AK311">
        <f>IFERROR(VLOOKUP(実施計画様式!AK311,―!$AD$2:$AE$14,2,FALSE),0)</f>
        <v>0</v>
      </c>
      <c r="AQ311">
        <f>IFERROR(VLOOKUP(実施計画様式!AQ311,―!$AG$2:$AH$4,2,FALSE),0)</f>
        <v>0</v>
      </c>
      <c r="AS311">
        <f t="shared" si="3"/>
        <v>0</v>
      </c>
      <c r="AT311">
        <v>99</v>
      </c>
      <c r="BB311" s="652" t="str">
        <f>IF(実施計画様式!F311="","",IF(PRODUCT(D311:AQ311)=0,"error",""))</f>
        <v/>
      </c>
    </row>
    <row r="312" spans="3:54">
      <c r="C312">
        <v>231</v>
      </c>
      <c r="D312" s="536">
        <f>IFERROR(VLOOKUP(実施計画様式!D312,―!A$14:B$16,2,FALSE),0)</f>
        <v>0</v>
      </c>
      <c r="E312">
        <f>IFERROR(VLOOKUP(実施計画様式!E312,―!$C$40:$D$47,2,FALSE),0)</f>
        <v>0</v>
      </c>
      <c r="F312">
        <f>IFERROR(VLOOKUP(実施計画様式!F312,―!$E$2:$F$2,2,FALSE),0)</f>
        <v>0</v>
      </c>
      <c r="G312">
        <f>IFERROR(VLOOKUP(実施計画様式!G312,―!$G$2:$H$2,2,FALSE),0)</f>
        <v>0</v>
      </c>
      <c r="H312">
        <f>IFERROR(VLOOKUP(実施計画様式!H312,―!$I$2:$J$2,2,FALSE),0)</f>
        <v>0</v>
      </c>
      <c r="J312">
        <f>IFERROR(VLOOKUP(実施計画様式!J312,―!$K$2:$L$2,2,FALSE),0)</f>
        <v>0</v>
      </c>
      <c r="K312">
        <f>IFERROR(VLOOKUP(実施計画様式!K312,―!$M$2:$N$2,2,FALSE),0)</f>
        <v>0</v>
      </c>
      <c r="L312">
        <f>IFERROR(VLOOKUP(実施計画様式!L312,―!$O$2:$P$10,2,FALSE),0)</f>
        <v>0</v>
      </c>
      <c r="AG312">
        <f>IFERROR(VLOOKUP(実施計画様式!AG312,―!$Q$2:$R$3,2,FALSE),0)</f>
        <v>0</v>
      </c>
      <c r="AH312">
        <f>IFERROR(VLOOKUP(実施計画様式!AH312,―!$S$2:$T$3,2,FALSE),0)</f>
        <v>0</v>
      </c>
      <c r="AI312">
        <f>IFERROR(VLOOKUP(実施計画様式!AI312,―!$U$2:$V$3,2,FALSE),0)</f>
        <v>0</v>
      </c>
      <c r="AJ312">
        <f>IFERROR(VLOOKUP(実施計画様式!AJ312,―!$AD$2:$AE$14,2,FALSE),0)</f>
        <v>0</v>
      </c>
      <c r="AK312">
        <f>IFERROR(VLOOKUP(実施計画様式!AK312,―!$AD$2:$AE$14,2,FALSE),0)</f>
        <v>0</v>
      </c>
      <c r="AQ312">
        <f>IFERROR(VLOOKUP(実施計画様式!AQ312,―!$AG$2:$AH$4,2,FALSE),0)</f>
        <v>0</v>
      </c>
      <c r="AS312">
        <f t="shared" si="3"/>
        <v>0</v>
      </c>
      <c r="AT312">
        <v>99</v>
      </c>
      <c r="BB312" s="652" t="str">
        <f>IF(実施計画様式!F312="","",IF(PRODUCT(D312:AQ312)=0,"error",""))</f>
        <v/>
      </c>
    </row>
    <row r="313" spans="3:54">
      <c r="C313">
        <v>232</v>
      </c>
      <c r="D313" s="536">
        <f>IFERROR(VLOOKUP(実施計画様式!D313,―!A$14:B$16,2,FALSE),0)</f>
        <v>0</v>
      </c>
      <c r="E313">
        <f>IFERROR(VLOOKUP(実施計画様式!E313,―!$C$40:$D$47,2,FALSE),0)</f>
        <v>0</v>
      </c>
      <c r="F313">
        <f>IFERROR(VLOOKUP(実施計画様式!F313,―!$E$2:$F$2,2,FALSE),0)</f>
        <v>0</v>
      </c>
      <c r="G313">
        <f>IFERROR(VLOOKUP(実施計画様式!G313,―!$G$2:$H$2,2,FALSE),0)</f>
        <v>0</v>
      </c>
      <c r="H313">
        <f>IFERROR(VLOOKUP(実施計画様式!H313,―!$I$2:$J$2,2,FALSE),0)</f>
        <v>0</v>
      </c>
      <c r="J313">
        <f>IFERROR(VLOOKUP(実施計画様式!J313,―!$K$2:$L$2,2,FALSE),0)</f>
        <v>0</v>
      </c>
      <c r="K313">
        <f>IFERROR(VLOOKUP(実施計画様式!K313,―!$M$2:$N$2,2,FALSE),0)</f>
        <v>0</v>
      </c>
      <c r="L313">
        <f>IFERROR(VLOOKUP(実施計画様式!L313,―!$O$2:$P$10,2,FALSE),0)</f>
        <v>0</v>
      </c>
      <c r="AG313">
        <f>IFERROR(VLOOKUP(実施計画様式!AG313,―!$Q$2:$R$3,2,FALSE),0)</f>
        <v>0</v>
      </c>
      <c r="AH313">
        <f>IFERROR(VLOOKUP(実施計画様式!AH313,―!$S$2:$T$3,2,FALSE),0)</f>
        <v>0</v>
      </c>
      <c r="AI313">
        <f>IFERROR(VLOOKUP(実施計画様式!AI313,―!$U$2:$V$3,2,FALSE),0)</f>
        <v>0</v>
      </c>
      <c r="AJ313">
        <f>IFERROR(VLOOKUP(実施計画様式!AJ313,―!$AD$2:$AE$14,2,FALSE),0)</f>
        <v>0</v>
      </c>
      <c r="AK313">
        <f>IFERROR(VLOOKUP(実施計画様式!AK313,―!$AD$2:$AE$14,2,FALSE),0)</f>
        <v>0</v>
      </c>
      <c r="AQ313">
        <f>IFERROR(VLOOKUP(実施計画様式!AQ313,―!$AG$2:$AH$4,2,FALSE),0)</f>
        <v>0</v>
      </c>
      <c r="AS313">
        <f t="shared" si="3"/>
        <v>0</v>
      </c>
      <c r="AT313">
        <v>99</v>
      </c>
      <c r="BB313" s="652" t="str">
        <f>IF(実施計画様式!F313="","",IF(PRODUCT(D313:AQ313)=0,"error",""))</f>
        <v/>
      </c>
    </row>
    <row r="314" spans="3:54">
      <c r="C314">
        <v>233</v>
      </c>
      <c r="D314" s="536">
        <f>IFERROR(VLOOKUP(実施計画様式!D314,―!A$14:B$16,2,FALSE),0)</f>
        <v>0</v>
      </c>
      <c r="E314">
        <f>IFERROR(VLOOKUP(実施計画様式!E314,―!$C$40:$D$47,2,FALSE),0)</f>
        <v>0</v>
      </c>
      <c r="F314">
        <f>IFERROR(VLOOKUP(実施計画様式!F314,―!$E$2:$F$2,2,FALSE),0)</f>
        <v>0</v>
      </c>
      <c r="G314">
        <f>IFERROR(VLOOKUP(実施計画様式!G314,―!$G$2:$H$2,2,FALSE),0)</f>
        <v>0</v>
      </c>
      <c r="H314">
        <f>IFERROR(VLOOKUP(実施計画様式!H314,―!$I$2:$J$2,2,FALSE),0)</f>
        <v>0</v>
      </c>
      <c r="J314">
        <f>IFERROR(VLOOKUP(実施計画様式!J314,―!$K$2:$L$2,2,FALSE),0)</f>
        <v>0</v>
      </c>
      <c r="K314">
        <f>IFERROR(VLOOKUP(実施計画様式!K314,―!$M$2:$N$2,2,FALSE),0)</f>
        <v>0</v>
      </c>
      <c r="L314">
        <f>IFERROR(VLOOKUP(実施計画様式!L314,―!$O$2:$P$10,2,FALSE),0)</f>
        <v>0</v>
      </c>
      <c r="AG314">
        <f>IFERROR(VLOOKUP(実施計画様式!AG314,―!$Q$2:$R$3,2,FALSE),0)</f>
        <v>0</v>
      </c>
      <c r="AH314">
        <f>IFERROR(VLOOKUP(実施計画様式!AH314,―!$S$2:$T$3,2,FALSE),0)</f>
        <v>0</v>
      </c>
      <c r="AI314">
        <f>IFERROR(VLOOKUP(実施計画様式!AI314,―!$U$2:$V$3,2,FALSE),0)</f>
        <v>0</v>
      </c>
      <c r="AJ314">
        <f>IFERROR(VLOOKUP(実施計画様式!AJ314,―!$AD$2:$AE$14,2,FALSE),0)</f>
        <v>0</v>
      </c>
      <c r="AK314">
        <f>IFERROR(VLOOKUP(実施計画様式!AK314,―!$AD$2:$AE$14,2,FALSE),0)</f>
        <v>0</v>
      </c>
      <c r="AQ314">
        <f>IFERROR(VLOOKUP(実施計画様式!AQ314,―!$AG$2:$AH$4,2,FALSE),0)</f>
        <v>0</v>
      </c>
      <c r="AS314">
        <f t="shared" si="3"/>
        <v>0</v>
      </c>
      <c r="AT314">
        <v>99</v>
      </c>
      <c r="BB314" s="652" t="str">
        <f>IF(実施計画様式!F314="","",IF(PRODUCT(D314:AQ314)=0,"error",""))</f>
        <v/>
      </c>
    </row>
    <row r="315" spans="3:54">
      <c r="C315">
        <v>234</v>
      </c>
      <c r="D315" s="536">
        <f>IFERROR(VLOOKUP(実施計画様式!D315,―!A$14:B$16,2,FALSE),0)</f>
        <v>0</v>
      </c>
      <c r="E315">
        <f>IFERROR(VLOOKUP(実施計画様式!E315,―!$C$40:$D$47,2,FALSE),0)</f>
        <v>0</v>
      </c>
      <c r="F315">
        <f>IFERROR(VLOOKUP(実施計画様式!F315,―!$E$2:$F$2,2,FALSE),0)</f>
        <v>0</v>
      </c>
      <c r="G315">
        <f>IFERROR(VLOOKUP(実施計画様式!G315,―!$G$2:$H$2,2,FALSE),0)</f>
        <v>0</v>
      </c>
      <c r="H315">
        <f>IFERROR(VLOOKUP(実施計画様式!H315,―!$I$2:$J$2,2,FALSE),0)</f>
        <v>0</v>
      </c>
      <c r="J315">
        <f>IFERROR(VLOOKUP(実施計画様式!J315,―!$K$2:$L$2,2,FALSE),0)</f>
        <v>0</v>
      </c>
      <c r="K315">
        <f>IFERROR(VLOOKUP(実施計画様式!K315,―!$M$2:$N$2,2,FALSE),0)</f>
        <v>0</v>
      </c>
      <c r="L315">
        <f>IFERROR(VLOOKUP(実施計画様式!L315,―!$O$2:$P$10,2,FALSE),0)</f>
        <v>0</v>
      </c>
      <c r="AG315">
        <f>IFERROR(VLOOKUP(実施計画様式!AG315,―!$Q$2:$R$3,2,FALSE),0)</f>
        <v>0</v>
      </c>
      <c r="AH315">
        <f>IFERROR(VLOOKUP(実施計画様式!AH315,―!$S$2:$T$3,2,FALSE),0)</f>
        <v>0</v>
      </c>
      <c r="AI315">
        <f>IFERROR(VLOOKUP(実施計画様式!AI315,―!$U$2:$V$3,2,FALSE),0)</f>
        <v>0</v>
      </c>
      <c r="AJ315">
        <f>IFERROR(VLOOKUP(実施計画様式!AJ315,―!$AD$2:$AE$14,2,FALSE),0)</f>
        <v>0</v>
      </c>
      <c r="AK315">
        <f>IFERROR(VLOOKUP(実施計画様式!AK315,―!$AD$2:$AE$14,2,FALSE),0)</f>
        <v>0</v>
      </c>
      <c r="AQ315">
        <f>IFERROR(VLOOKUP(実施計画様式!AQ315,―!$AG$2:$AH$4,2,FALSE),0)</f>
        <v>0</v>
      </c>
      <c r="AS315">
        <f t="shared" si="3"/>
        <v>0</v>
      </c>
      <c r="AT315">
        <v>99</v>
      </c>
      <c r="BB315" s="652" t="str">
        <f>IF(実施計画様式!F315="","",IF(PRODUCT(D315:AQ315)=0,"error",""))</f>
        <v/>
      </c>
    </row>
    <row r="316" spans="3:54">
      <c r="C316">
        <v>235</v>
      </c>
      <c r="D316" s="536">
        <f>IFERROR(VLOOKUP(実施計画様式!D316,―!A$14:B$16,2,FALSE),0)</f>
        <v>0</v>
      </c>
      <c r="E316">
        <f>IFERROR(VLOOKUP(実施計画様式!E316,―!$C$40:$D$47,2,FALSE),0)</f>
        <v>0</v>
      </c>
      <c r="F316">
        <f>IFERROR(VLOOKUP(実施計画様式!F316,―!$E$2:$F$2,2,FALSE),0)</f>
        <v>0</v>
      </c>
      <c r="G316">
        <f>IFERROR(VLOOKUP(実施計画様式!G316,―!$G$2:$H$2,2,FALSE),0)</f>
        <v>0</v>
      </c>
      <c r="H316">
        <f>IFERROR(VLOOKUP(実施計画様式!H316,―!$I$2:$J$2,2,FALSE),0)</f>
        <v>0</v>
      </c>
      <c r="J316">
        <f>IFERROR(VLOOKUP(実施計画様式!J316,―!$K$2:$L$2,2,FALSE),0)</f>
        <v>0</v>
      </c>
      <c r="K316">
        <f>IFERROR(VLOOKUP(実施計画様式!K316,―!$M$2:$N$2,2,FALSE),0)</f>
        <v>0</v>
      </c>
      <c r="L316">
        <f>IFERROR(VLOOKUP(実施計画様式!L316,―!$O$2:$P$10,2,FALSE),0)</f>
        <v>0</v>
      </c>
      <c r="AG316">
        <f>IFERROR(VLOOKUP(実施計画様式!AG316,―!$Q$2:$R$3,2,FALSE),0)</f>
        <v>0</v>
      </c>
      <c r="AH316">
        <f>IFERROR(VLOOKUP(実施計画様式!AH316,―!$S$2:$T$3,2,FALSE),0)</f>
        <v>0</v>
      </c>
      <c r="AI316">
        <f>IFERROR(VLOOKUP(実施計画様式!AI316,―!$U$2:$V$3,2,FALSE),0)</f>
        <v>0</v>
      </c>
      <c r="AJ316">
        <f>IFERROR(VLOOKUP(実施計画様式!AJ316,―!$AD$2:$AE$14,2,FALSE),0)</f>
        <v>0</v>
      </c>
      <c r="AK316">
        <f>IFERROR(VLOOKUP(実施計画様式!AK316,―!$AD$2:$AE$14,2,FALSE),0)</f>
        <v>0</v>
      </c>
      <c r="AQ316">
        <f>IFERROR(VLOOKUP(実施計画様式!AQ316,―!$AG$2:$AH$4,2,FALSE),0)</f>
        <v>0</v>
      </c>
      <c r="AS316">
        <f t="shared" si="3"/>
        <v>0</v>
      </c>
      <c r="AT316">
        <v>99</v>
      </c>
      <c r="BB316" s="652" t="str">
        <f>IF(実施計画様式!F316="","",IF(PRODUCT(D316:AQ316)=0,"error",""))</f>
        <v/>
      </c>
    </row>
    <row r="317" spans="3:54">
      <c r="C317">
        <v>236</v>
      </c>
      <c r="D317" s="536">
        <f>IFERROR(VLOOKUP(実施計画様式!D317,―!A$14:B$16,2,FALSE),0)</f>
        <v>0</v>
      </c>
      <c r="E317">
        <f>IFERROR(VLOOKUP(実施計画様式!E317,―!$C$40:$D$47,2,FALSE),0)</f>
        <v>0</v>
      </c>
      <c r="F317">
        <f>IFERROR(VLOOKUP(実施計画様式!F317,―!$E$2:$F$2,2,FALSE),0)</f>
        <v>0</v>
      </c>
      <c r="G317">
        <f>IFERROR(VLOOKUP(実施計画様式!G317,―!$G$2:$H$2,2,FALSE),0)</f>
        <v>0</v>
      </c>
      <c r="H317">
        <f>IFERROR(VLOOKUP(実施計画様式!H317,―!$I$2:$J$2,2,FALSE),0)</f>
        <v>0</v>
      </c>
      <c r="J317">
        <f>IFERROR(VLOOKUP(実施計画様式!J317,―!$K$2:$L$2,2,FALSE),0)</f>
        <v>0</v>
      </c>
      <c r="K317">
        <f>IFERROR(VLOOKUP(実施計画様式!K317,―!$M$2:$N$2,2,FALSE),0)</f>
        <v>0</v>
      </c>
      <c r="L317">
        <f>IFERROR(VLOOKUP(実施計画様式!L317,―!$O$2:$P$10,2,FALSE),0)</f>
        <v>0</v>
      </c>
      <c r="AG317">
        <f>IFERROR(VLOOKUP(実施計画様式!AG317,―!$Q$2:$R$3,2,FALSE),0)</f>
        <v>0</v>
      </c>
      <c r="AH317">
        <f>IFERROR(VLOOKUP(実施計画様式!AH317,―!$S$2:$T$3,2,FALSE),0)</f>
        <v>0</v>
      </c>
      <c r="AI317">
        <f>IFERROR(VLOOKUP(実施計画様式!AI317,―!$U$2:$V$3,2,FALSE),0)</f>
        <v>0</v>
      </c>
      <c r="AJ317">
        <f>IFERROR(VLOOKUP(実施計画様式!AJ317,―!$AD$2:$AE$14,2,FALSE),0)</f>
        <v>0</v>
      </c>
      <c r="AK317">
        <f>IFERROR(VLOOKUP(実施計画様式!AK317,―!$AD$2:$AE$14,2,FALSE),0)</f>
        <v>0</v>
      </c>
      <c r="AQ317">
        <f>IFERROR(VLOOKUP(実施計画様式!AQ317,―!$AG$2:$AH$4,2,FALSE),0)</f>
        <v>0</v>
      </c>
      <c r="AS317">
        <f t="shared" si="3"/>
        <v>0</v>
      </c>
      <c r="AT317">
        <v>99</v>
      </c>
      <c r="BB317" s="652" t="str">
        <f>IF(実施計画様式!F317="","",IF(PRODUCT(D317:AQ317)=0,"error",""))</f>
        <v/>
      </c>
    </row>
    <row r="318" spans="3:54">
      <c r="C318">
        <v>237</v>
      </c>
      <c r="D318" s="536">
        <f>IFERROR(VLOOKUP(実施計画様式!D318,―!A$14:B$16,2,FALSE),0)</f>
        <v>0</v>
      </c>
      <c r="E318">
        <f>IFERROR(VLOOKUP(実施計画様式!E318,―!$C$40:$D$47,2,FALSE),0)</f>
        <v>0</v>
      </c>
      <c r="F318">
        <f>IFERROR(VLOOKUP(実施計画様式!F318,―!$E$2:$F$2,2,FALSE),0)</f>
        <v>0</v>
      </c>
      <c r="G318">
        <f>IFERROR(VLOOKUP(実施計画様式!G318,―!$G$2:$H$2,2,FALSE),0)</f>
        <v>0</v>
      </c>
      <c r="H318">
        <f>IFERROR(VLOOKUP(実施計画様式!H318,―!$I$2:$J$2,2,FALSE),0)</f>
        <v>0</v>
      </c>
      <c r="J318">
        <f>IFERROR(VLOOKUP(実施計画様式!J318,―!$K$2:$L$2,2,FALSE),0)</f>
        <v>0</v>
      </c>
      <c r="K318">
        <f>IFERROR(VLOOKUP(実施計画様式!K318,―!$M$2:$N$2,2,FALSE),0)</f>
        <v>0</v>
      </c>
      <c r="L318">
        <f>IFERROR(VLOOKUP(実施計画様式!L318,―!$O$2:$P$10,2,FALSE),0)</f>
        <v>0</v>
      </c>
      <c r="AG318">
        <f>IFERROR(VLOOKUP(実施計画様式!AG318,―!$Q$2:$R$3,2,FALSE),0)</f>
        <v>0</v>
      </c>
      <c r="AH318">
        <f>IFERROR(VLOOKUP(実施計画様式!AH318,―!$S$2:$T$3,2,FALSE),0)</f>
        <v>0</v>
      </c>
      <c r="AI318">
        <f>IFERROR(VLOOKUP(実施計画様式!AI318,―!$U$2:$V$3,2,FALSE),0)</f>
        <v>0</v>
      </c>
      <c r="AJ318">
        <f>IFERROR(VLOOKUP(実施計画様式!AJ318,―!$AD$2:$AE$14,2,FALSE),0)</f>
        <v>0</v>
      </c>
      <c r="AK318">
        <f>IFERROR(VLOOKUP(実施計画様式!AK318,―!$AD$2:$AE$14,2,FALSE),0)</f>
        <v>0</v>
      </c>
      <c r="AQ318">
        <f>IFERROR(VLOOKUP(実施計画様式!AQ318,―!$AG$2:$AH$4,2,FALSE),0)</f>
        <v>0</v>
      </c>
      <c r="AS318">
        <f t="shared" si="3"/>
        <v>0</v>
      </c>
      <c r="AT318">
        <v>99</v>
      </c>
      <c r="BB318" s="652" t="str">
        <f>IF(実施計画様式!F318="","",IF(PRODUCT(D318:AQ318)=0,"error",""))</f>
        <v/>
      </c>
    </row>
    <row r="319" spans="3:54">
      <c r="C319">
        <v>238</v>
      </c>
      <c r="D319" s="536">
        <f>IFERROR(VLOOKUP(実施計画様式!D319,―!A$14:B$16,2,FALSE),0)</f>
        <v>0</v>
      </c>
      <c r="E319">
        <f>IFERROR(VLOOKUP(実施計画様式!E319,―!$C$40:$D$47,2,FALSE),0)</f>
        <v>0</v>
      </c>
      <c r="F319">
        <f>IFERROR(VLOOKUP(実施計画様式!F319,―!$E$2:$F$2,2,FALSE),0)</f>
        <v>0</v>
      </c>
      <c r="G319">
        <f>IFERROR(VLOOKUP(実施計画様式!G319,―!$G$2:$H$2,2,FALSE),0)</f>
        <v>0</v>
      </c>
      <c r="H319">
        <f>IFERROR(VLOOKUP(実施計画様式!H319,―!$I$2:$J$2,2,FALSE),0)</f>
        <v>0</v>
      </c>
      <c r="J319">
        <f>IFERROR(VLOOKUP(実施計画様式!J319,―!$K$2:$L$2,2,FALSE),0)</f>
        <v>0</v>
      </c>
      <c r="K319">
        <f>IFERROR(VLOOKUP(実施計画様式!K319,―!$M$2:$N$2,2,FALSE),0)</f>
        <v>0</v>
      </c>
      <c r="L319">
        <f>IFERROR(VLOOKUP(実施計画様式!L319,―!$O$2:$P$10,2,FALSE),0)</f>
        <v>0</v>
      </c>
      <c r="AG319">
        <f>IFERROR(VLOOKUP(実施計画様式!AG319,―!$Q$2:$R$3,2,FALSE),0)</f>
        <v>0</v>
      </c>
      <c r="AH319">
        <f>IFERROR(VLOOKUP(実施計画様式!AH319,―!$S$2:$T$3,2,FALSE),0)</f>
        <v>0</v>
      </c>
      <c r="AI319">
        <f>IFERROR(VLOOKUP(実施計画様式!AI319,―!$U$2:$V$3,2,FALSE),0)</f>
        <v>0</v>
      </c>
      <c r="AJ319">
        <f>IFERROR(VLOOKUP(実施計画様式!AJ319,―!$AD$2:$AE$14,2,FALSE),0)</f>
        <v>0</v>
      </c>
      <c r="AK319">
        <f>IFERROR(VLOOKUP(実施計画様式!AK319,―!$AD$2:$AE$14,2,FALSE),0)</f>
        <v>0</v>
      </c>
      <c r="AQ319">
        <f>IFERROR(VLOOKUP(実施計画様式!AQ319,―!$AG$2:$AH$4,2,FALSE),0)</f>
        <v>0</v>
      </c>
      <c r="AS319">
        <f t="shared" si="3"/>
        <v>0</v>
      </c>
      <c r="AT319">
        <v>99</v>
      </c>
      <c r="BB319" s="652" t="str">
        <f>IF(実施計画様式!F319="","",IF(PRODUCT(D319:AQ319)=0,"error",""))</f>
        <v/>
      </c>
    </row>
    <row r="320" spans="3:54">
      <c r="C320">
        <v>239</v>
      </c>
      <c r="D320" s="536">
        <f>IFERROR(VLOOKUP(実施計画様式!D320,―!A$14:B$16,2,FALSE),0)</f>
        <v>0</v>
      </c>
      <c r="E320">
        <f>IFERROR(VLOOKUP(実施計画様式!E320,―!$C$40:$D$47,2,FALSE),0)</f>
        <v>0</v>
      </c>
      <c r="F320">
        <f>IFERROR(VLOOKUP(実施計画様式!F320,―!$E$2:$F$2,2,FALSE),0)</f>
        <v>0</v>
      </c>
      <c r="G320">
        <f>IFERROR(VLOOKUP(実施計画様式!G320,―!$G$2:$H$2,2,FALSE),0)</f>
        <v>0</v>
      </c>
      <c r="H320">
        <f>IFERROR(VLOOKUP(実施計画様式!H320,―!$I$2:$J$2,2,FALSE),0)</f>
        <v>0</v>
      </c>
      <c r="J320">
        <f>IFERROR(VLOOKUP(実施計画様式!J320,―!$K$2:$L$2,2,FALSE),0)</f>
        <v>0</v>
      </c>
      <c r="K320">
        <f>IFERROR(VLOOKUP(実施計画様式!K320,―!$M$2:$N$2,2,FALSE),0)</f>
        <v>0</v>
      </c>
      <c r="L320">
        <f>IFERROR(VLOOKUP(実施計画様式!L320,―!$O$2:$P$10,2,FALSE),0)</f>
        <v>0</v>
      </c>
      <c r="AG320">
        <f>IFERROR(VLOOKUP(実施計画様式!AG320,―!$Q$2:$R$3,2,FALSE),0)</f>
        <v>0</v>
      </c>
      <c r="AH320">
        <f>IFERROR(VLOOKUP(実施計画様式!AH320,―!$S$2:$T$3,2,FALSE),0)</f>
        <v>0</v>
      </c>
      <c r="AI320">
        <f>IFERROR(VLOOKUP(実施計画様式!AI320,―!$U$2:$V$3,2,FALSE),0)</f>
        <v>0</v>
      </c>
      <c r="AJ320">
        <f>IFERROR(VLOOKUP(実施計画様式!AJ320,―!$AD$2:$AE$14,2,FALSE),0)</f>
        <v>0</v>
      </c>
      <c r="AK320">
        <f>IFERROR(VLOOKUP(実施計画様式!AK320,―!$AD$2:$AE$14,2,FALSE),0)</f>
        <v>0</v>
      </c>
      <c r="AQ320">
        <f>IFERROR(VLOOKUP(実施計画様式!AQ320,―!$AG$2:$AH$4,2,FALSE),0)</f>
        <v>0</v>
      </c>
      <c r="AS320">
        <f t="shared" si="3"/>
        <v>0</v>
      </c>
      <c r="AT320">
        <v>99</v>
      </c>
      <c r="BB320" s="652" t="str">
        <f>IF(実施計画様式!F320="","",IF(PRODUCT(D320:AQ320)=0,"error",""))</f>
        <v/>
      </c>
    </row>
    <row r="321" spans="3:54">
      <c r="C321">
        <v>240</v>
      </c>
      <c r="D321" s="536">
        <f>IFERROR(VLOOKUP(実施計画様式!D321,―!A$14:B$16,2,FALSE),0)</f>
        <v>0</v>
      </c>
      <c r="E321">
        <f>IFERROR(VLOOKUP(実施計画様式!E321,―!$C$40:$D$47,2,FALSE),0)</f>
        <v>0</v>
      </c>
      <c r="F321">
        <f>IFERROR(VLOOKUP(実施計画様式!F321,―!$E$2:$F$2,2,FALSE),0)</f>
        <v>0</v>
      </c>
      <c r="G321">
        <f>IFERROR(VLOOKUP(実施計画様式!G321,―!$G$2:$H$2,2,FALSE),0)</f>
        <v>0</v>
      </c>
      <c r="H321">
        <f>IFERROR(VLOOKUP(実施計画様式!H321,―!$I$2:$J$2,2,FALSE),0)</f>
        <v>0</v>
      </c>
      <c r="J321">
        <f>IFERROR(VLOOKUP(実施計画様式!J321,―!$K$2:$L$2,2,FALSE),0)</f>
        <v>0</v>
      </c>
      <c r="K321">
        <f>IFERROR(VLOOKUP(実施計画様式!K321,―!$M$2:$N$2,2,FALSE),0)</f>
        <v>0</v>
      </c>
      <c r="L321">
        <f>IFERROR(VLOOKUP(実施計画様式!L321,―!$O$2:$P$10,2,FALSE),0)</f>
        <v>0</v>
      </c>
      <c r="AG321">
        <f>IFERROR(VLOOKUP(実施計画様式!AG321,―!$Q$2:$R$3,2,FALSE),0)</f>
        <v>0</v>
      </c>
      <c r="AH321">
        <f>IFERROR(VLOOKUP(実施計画様式!AH321,―!$S$2:$T$3,2,FALSE),0)</f>
        <v>0</v>
      </c>
      <c r="AI321">
        <f>IFERROR(VLOOKUP(実施計画様式!AI321,―!$U$2:$V$3,2,FALSE),0)</f>
        <v>0</v>
      </c>
      <c r="AJ321">
        <f>IFERROR(VLOOKUP(実施計画様式!AJ321,―!$AD$2:$AE$14,2,FALSE),0)</f>
        <v>0</v>
      </c>
      <c r="AK321">
        <f>IFERROR(VLOOKUP(実施計画様式!AK321,―!$AD$2:$AE$14,2,FALSE),0)</f>
        <v>0</v>
      </c>
      <c r="AQ321">
        <f>IFERROR(VLOOKUP(実施計画様式!AQ321,―!$AG$2:$AH$4,2,FALSE),0)</f>
        <v>0</v>
      </c>
      <c r="AS321">
        <f t="shared" si="3"/>
        <v>0</v>
      </c>
      <c r="AT321">
        <v>99</v>
      </c>
      <c r="BB321" s="652" t="str">
        <f>IF(実施計画様式!F321="","",IF(PRODUCT(D321:AQ321)=0,"error",""))</f>
        <v/>
      </c>
    </row>
    <row r="322" spans="3:54">
      <c r="C322">
        <v>241</v>
      </c>
      <c r="D322" s="536">
        <f>IFERROR(VLOOKUP(実施計画様式!D322,―!A$14:B$16,2,FALSE),0)</f>
        <v>0</v>
      </c>
      <c r="E322">
        <f>IFERROR(VLOOKUP(実施計画様式!E322,―!$C$40:$D$47,2,FALSE),0)</f>
        <v>0</v>
      </c>
      <c r="F322">
        <f>IFERROR(VLOOKUP(実施計画様式!F322,―!$E$2:$F$2,2,FALSE),0)</f>
        <v>0</v>
      </c>
      <c r="G322">
        <f>IFERROR(VLOOKUP(実施計画様式!G322,―!$G$2:$H$2,2,FALSE),0)</f>
        <v>0</v>
      </c>
      <c r="H322">
        <f>IFERROR(VLOOKUP(実施計画様式!H322,―!$I$2:$J$2,2,FALSE),0)</f>
        <v>0</v>
      </c>
      <c r="J322">
        <f>IFERROR(VLOOKUP(実施計画様式!J322,―!$K$2:$L$2,2,FALSE),0)</f>
        <v>0</v>
      </c>
      <c r="K322">
        <f>IFERROR(VLOOKUP(実施計画様式!K322,―!$M$2:$N$2,2,FALSE),0)</f>
        <v>0</v>
      </c>
      <c r="L322">
        <f>IFERROR(VLOOKUP(実施計画様式!L322,―!$O$2:$P$10,2,FALSE),0)</f>
        <v>0</v>
      </c>
      <c r="AG322">
        <f>IFERROR(VLOOKUP(実施計画様式!AG322,―!$Q$2:$R$3,2,FALSE),0)</f>
        <v>0</v>
      </c>
      <c r="AH322">
        <f>IFERROR(VLOOKUP(実施計画様式!AH322,―!$S$2:$T$3,2,FALSE),0)</f>
        <v>0</v>
      </c>
      <c r="AI322">
        <f>IFERROR(VLOOKUP(実施計画様式!AI322,―!$U$2:$V$3,2,FALSE),0)</f>
        <v>0</v>
      </c>
      <c r="AJ322">
        <f>IFERROR(VLOOKUP(実施計画様式!AJ322,―!$AD$2:$AE$14,2,FALSE),0)</f>
        <v>0</v>
      </c>
      <c r="AK322">
        <f>IFERROR(VLOOKUP(実施計画様式!AK322,―!$AD$2:$AE$14,2,FALSE),0)</f>
        <v>0</v>
      </c>
      <c r="AQ322">
        <f>IFERROR(VLOOKUP(実施計画様式!AQ322,―!$AG$2:$AH$4,2,FALSE),0)</f>
        <v>0</v>
      </c>
      <c r="AS322">
        <f t="shared" si="3"/>
        <v>0</v>
      </c>
      <c r="AT322">
        <v>99</v>
      </c>
      <c r="BB322" s="652" t="str">
        <f>IF(実施計画様式!F322="","",IF(PRODUCT(D322:AQ322)=0,"error",""))</f>
        <v/>
      </c>
    </row>
    <row r="323" spans="3:54">
      <c r="C323">
        <v>242</v>
      </c>
      <c r="D323" s="536">
        <f>IFERROR(VLOOKUP(実施計画様式!D323,―!A$14:B$16,2,FALSE),0)</f>
        <v>0</v>
      </c>
      <c r="E323">
        <f>IFERROR(VLOOKUP(実施計画様式!E323,―!$C$40:$D$47,2,FALSE),0)</f>
        <v>0</v>
      </c>
      <c r="F323">
        <f>IFERROR(VLOOKUP(実施計画様式!F323,―!$E$2:$F$2,2,FALSE),0)</f>
        <v>0</v>
      </c>
      <c r="G323">
        <f>IFERROR(VLOOKUP(実施計画様式!G323,―!$G$2:$H$2,2,FALSE),0)</f>
        <v>0</v>
      </c>
      <c r="H323">
        <f>IFERROR(VLOOKUP(実施計画様式!H323,―!$I$2:$J$2,2,FALSE),0)</f>
        <v>0</v>
      </c>
      <c r="J323">
        <f>IFERROR(VLOOKUP(実施計画様式!J323,―!$K$2:$L$2,2,FALSE),0)</f>
        <v>0</v>
      </c>
      <c r="K323">
        <f>IFERROR(VLOOKUP(実施計画様式!K323,―!$M$2:$N$2,2,FALSE),0)</f>
        <v>0</v>
      </c>
      <c r="L323">
        <f>IFERROR(VLOOKUP(実施計画様式!L323,―!$O$2:$P$10,2,FALSE),0)</f>
        <v>0</v>
      </c>
      <c r="AG323">
        <f>IFERROR(VLOOKUP(実施計画様式!AG323,―!$Q$2:$R$3,2,FALSE),0)</f>
        <v>0</v>
      </c>
      <c r="AH323">
        <f>IFERROR(VLOOKUP(実施計画様式!AH323,―!$S$2:$T$3,2,FALSE),0)</f>
        <v>0</v>
      </c>
      <c r="AI323">
        <f>IFERROR(VLOOKUP(実施計画様式!AI323,―!$U$2:$V$3,2,FALSE),0)</f>
        <v>0</v>
      </c>
      <c r="AJ323">
        <f>IFERROR(VLOOKUP(実施計画様式!AJ323,―!$AD$2:$AE$14,2,FALSE),0)</f>
        <v>0</v>
      </c>
      <c r="AK323">
        <f>IFERROR(VLOOKUP(実施計画様式!AK323,―!$AD$2:$AE$14,2,FALSE),0)</f>
        <v>0</v>
      </c>
      <c r="AQ323">
        <f>IFERROR(VLOOKUP(実施計画様式!AQ323,―!$AG$2:$AH$4,2,FALSE),0)</f>
        <v>0</v>
      </c>
      <c r="AS323">
        <f t="shared" si="3"/>
        <v>0</v>
      </c>
      <c r="AT323">
        <v>99</v>
      </c>
      <c r="BB323" s="652" t="str">
        <f>IF(実施計画様式!F323="","",IF(PRODUCT(D323:AQ323)=0,"error",""))</f>
        <v/>
      </c>
    </row>
    <row r="324" spans="3:54">
      <c r="C324">
        <v>243</v>
      </c>
      <c r="D324" s="536">
        <f>IFERROR(VLOOKUP(実施計画様式!D324,―!A$14:B$16,2,FALSE),0)</f>
        <v>0</v>
      </c>
      <c r="E324">
        <f>IFERROR(VLOOKUP(実施計画様式!E324,―!$C$40:$D$47,2,FALSE),0)</f>
        <v>0</v>
      </c>
      <c r="F324">
        <f>IFERROR(VLOOKUP(実施計画様式!F324,―!$E$2:$F$2,2,FALSE),0)</f>
        <v>0</v>
      </c>
      <c r="G324">
        <f>IFERROR(VLOOKUP(実施計画様式!G324,―!$G$2:$H$2,2,FALSE),0)</f>
        <v>0</v>
      </c>
      <c r="H324">
        <f>IFERROR(VLOOKUP(実施計画様式!H324,―!$I$2:$J$2,2,FALSE),0)</f>
        <v>0</v>
      </c>
      <c r="J324">
        <f>IFERROR(VLOOKUP(実施計画様式!J324,―!$K$2:$L$2,2,FALSE),0)</f>
        <v>0</v>
      </c>
      <c r="K324">
        <f>IFERROR(VLOOKUP(実施計画様式!K324,―!$M$2:$N$2,2,FALSE),0)</f>
        <v>0</v>
      </c>
      <c r="L324">
        <f>IFERROR(VLOOKUP(実施計画様式!L324,―!$O$2:$P$10,2,FALSE),0)</f>
        <v>0</v>
      </c>
      <c r="AG324">
        <f>IFERROR(VLOOKUP(実施計画様式!AG324,―!$Q$2:$R$3,2,FALSE),0)</f>
        <v>0</v>
      </c>
      <c r="AH324">
        <f>IFERROR(VLOOKUP(実施計画様式!AH324,―!$S$2:$T$3,2,FALSE),0)</f>
        <v>0</v>
      </c>
      <c r="AI324">
        <f>IFERROR(VLOOKUP(実施計画様式!AI324,―!$U$2:$V$3,2,FALSE),0)</f>
        <v>0</v>
      </c>
      <c r="AJ324">
        <f>IFERROR(VLOOKUP(実施計画様式!AJ324,―!$AD$2:$AE$14,2,FALSE),0)</f>
        <v>0</v>
      </c>
      <c r="AK324">
        <f>IFERROR(VLOOKUP(実施計画様式!AK324,―!$AD$2:$AE$14,2,FALSE),0)</f>
        <v>0</v>
      </c>
      <c r="AQ324">
        <f>IFERROR(VLOOKUP(実施計画様式!AQ324,―!$AG$2:$AH$4,2,FALSE),0)</f>
        <v>0</v>
      </c>
      <c r="AS324">
        <f t="shared" si="3"/>
        <v>0</v>
      </c>
      <c r="AT324">
        <v>99</v>
      </c>
      <c r="BB324" s="652" t="str">
        <f>IF(実施計画様式!F324="","",IF(PRODUCT(D324:AQ324)=0,"error",""))</f>
        <v/>
      </c>
    </row>
    <row r="325" spans="3:54">
      <c r="C325">
        <v>244</v>
      </c>
      <c r="D325" s="536">
        <f>IFERROR(VLOOKUP(実施計画様式!D325,―!A$14:B$16,2,FALSE),0)</f>
        <v>0</v>
      </c>
      <c r="E325">
        <f>IFERROR(VLOOKUP(実施計画様式!E325,―!$C$40:$D$47,2,FALSE),0)</f>
        <v>0</v>
      </c>
      <c r="F325">
        <f>IFERROR(VLOOKUP(実施計画様式!F325,―!$E$2:$F$2,2,FALSE),0)</f>
        <v>0</v>
      </c>
      <c r="G325">
        <f>IFERROR(VLOOKUP(実施計画様式!G325,―!$G$2:$H$2,2,FALSE),0)</f>
        <v>0</v>
      </c>
      <c r="H325">
        <f>IFERROR(VLOOKUP(実施計画様式!H325,―!$I$2:$J$2,2,FALSE),0)</f>
        <v>0</v>
      </c>
      <c r="J325">
        <f>IFERROR(VLOOKUP(実施計画様式!J325,―!$K$2:$L$2,2,FALSE),0)</f>
        <v>0</v>
      </c>
      <c r="K325">
        <f>IFERROR(VLOOKUP(実施計画様式!K325,―!$M$2:$N$2,2,FALSE),0)</f>
        <v>0</v>
      </c>
      <c r="L325">
        <f>IFERROR(VLOOKUP(実施計画様式!L325,―!$O$2:$P$10,2,FALSE),0)</f>
        <v>0</v>
      </c>
      <c r="AG325">
        <f>IFERROR(VLOOKUP(実施計画様式!AG325,―!$Q$2:$R$3,2,FALSE),0)</f>
        <v>0</v>
      </c>
      <c r="AH325">
        <f>IFERROR(VLOOKUP(実施計画様式!AH325,―!$S$2:$T$3,2,FALSE),0)</f>
        <v>0</v>
      </c>
      <c r="AI325">
        <f>IFERROR(VLOOKUP(実施計画様式!AI325,―!$U$2:$V$3,2,FALSE),0)</f>
        <v>0</v>
      </c>
      <c r="AJ325">
        <f>IFERROR(VLOOKUP(実施計画様式!AJ325,―!$AD$2:$AE$14,2,FALSE),0)</f>
        <v>0</v>
      </c>
      <c r="AK325">
        <f>IFERROR(VLOOKUP(実施計画様式!AK325,―!$AD$2:$AE$14,2,FALSE),0)</f>
        <v>0</v>
      </c>
      <c r="AQ325">
        <f>IFERROR(VLOOKUP(実施計画様式!AQ325,―!$AG$2:$AH$4,2,FALSE),0)</f>
        <v>0</v>
      </c>
      <c r="AS325">
        <f t="shared" si="3"/>
        <v>0</v>
      </c>
      <c r="AT325">
        <v>99</v>
      </c>
      <c r="BB325" s="652" t="str">
        <f>IF(実施計画様式!F325="","",IF(PRODUCT(D325:AQ325)=0,"error",""))</f>
        <v/>
      </c>
    </row>
    <row r="326" spans="3:54">
      <c r="C326">
        <v>245</v>
      </c>
      <c r="D326" s="536">
        <f>IFERROR(VLOOKUP(実施計画様式!D326,―!A$14:B$16,2,FALSE),0)</f>
        <v>0</v>
      </c>
      <c r="E326">
        <f>IFERROR(VLOOKUP(実施計画様式!E326,―!$C$40:$D$47,2,FALSE),0)</f>
        <v>0</v>
      </c>
      <c r="F326">
        <f>IFERROR(VLOOKUP(実施計画様式!F326,―!$E$2:$F$2,2,FALSE),0)</f>
        <v>0</v>
      </c>
      <c r="G326">
        <f>IFERROR(VLOOKUP(実施計画様式!G326,―!$G$2:$H$2,2,FALSE),0)</f>
        <v>0</v>
      </c>
      <c r="H326">
        <f>IFERROR(VLOOKUP(実施計画様式!H326,―!$I$2:$J$2,2,FALSE),0)</f>
        <v>0</v>
      </c>
      <c r="J326">
        <f>IFERROR(VLOOKUP(実施計画様式!J326,―!$K$2:$L$2,2,FALSE),0)</f>
        <v>0</v>
      </c>
      <c r="K326">
        <f>IFERROR(VLOOKUP(実施計画様式!K326,―!$M$2:$N$2,2,FALSE),0)</f>
        <v>0</v>
      </c>
      <c r="L326">
        <f>IFERROR(VLOOKUP(実施計画様式!L326,―!$O$2:$P$10,2,FALSE),0)</f>
        <v>0</v>
      </c>
      <c r="AG326">
        <f>IFERROR(VLOOKUP(実施計画様式!AG326,―!$Q$2:$R$3,2,FALSE),0)</f>
        <v>0</v>
      </c>
      <c r="AH326">
        <f>IFERROR(VLOOKUP(実施計画様式!AH326,―!$S$2:$T$3,2,FALSE),0)</f>
        <v>0</v>
      </c>
      <c r="AI326">
        <f>IFERROR(VLOOKUP(実施計画様式!AI326,―!$U$2:$V$3,2,FALSE),0)</f>
        <v>0</v>
      </c>
      <c r="AJ326">
        <f>IFERROR(VLOOKUP(実施計画様式!AJ326,―!$AD$2:$AE$14,2,FALSE),0)</f>
        <v>0</v>
      </c>
      <c r="AK326">
        <f>IFERROR(VLOOKUP(実施計画様式!AK326,―!$AD$2:$AE$14,2,FALSE),0)</f>
        <v>0</v>
      </c>
      <c r="AQ326">
        <f>IFERROR(VLOOKUP(実施計画様式!AQ326,―!$AG$2:$AH$4,2,FALSE),0)</f>
        <v>0</v>
      </c>
      <c r="AS326">
        <f t="shared" si="3"/>
        <v>0</v>
      </c>
      <c r="AT326">
        <v>99</v>
      </c>
      <c r="BB326" s="652" t="str">
        <f>IF(実施計画様式!F326="","",IF(PRODUCT(D326:AQ326)=0,"error",""))</f>
        <v/>
      </c>
    </row>
    <row r="327" spans="3:54">
      <c r="C327">
        <v>246</v>
      </c>
      <c r="D327" s="536">
        <f>IFERROR(VLOOKUP(実施計画様式!D327,―!A$14:B$16,2,FALSE),0)</f>
        <v>0</v>
      </c>
      <c r="E327">
        <f>IFERROR(VLOOKUP(実施計画様式!E327,―!$C$40:$D$47,2,FALSE),0)</f>
        <v>0</v>
      </c>
      <c r="F327">
        <f>IFERROR(VLOOKUP(実施計画様式!F327,―!$E$2:$F$2,2,FALSE),0)</f>
        <v>0</v>
      </c>
      <c r="G327">
        <f>IFERROR(VLOOKUP(実施計画様式!G327,―!$G$2:$H$2,2,FALSE),0)</f>
        <v>0</v>
      </c>
      <c r="H327">
        <f>IFERROR(VLOOKUP(実施計画様式!H327,―!$I$2:$J$2,2,FALSE),0)</f>
        <v>0</v>
      </c>
      <c r="J327">
        <f>IFERROR(VLOOKUP(実施計画様式!J327,―!$K$2:$L$2,2,FALSE),0)</f>
        <v>0</v>
      </c>
      <c r="K327">
        <f>IFERROR(VLOOKUP(実施計画様式!K327,―!$M$2:$N$2,2,FALSE),0)</f>
        <v>0</v>
      </c>
      <c r="L327">
        <f>IFERROR(VLOOKUP(実施計画様式!L327,―!$O$2:$P$10,2,FALSE),0)</f>
        <v>0</v>
      </c>
      <c r="AG327">
        <f>IFERROR(VLOOKUP(実施計画様式!AG327,―!$Q$2:$R$3,2,FALSE),0)</f>
        <v>0</v>
      </c>
      <c r="AH327">
        <f>IFERROR(VLOOKUP(実施計画様式!AH327,―!$S$2:$T$3,2,FALSE),0)</f>
        <v>0</v>
      </c>
      <c r="AI327">
        <f>IFERROR(VLOOKUP(実施計画様式!AI327,―!$U$2:$V$3,2,FALSE),0)</f>
        <v>0</v>
      </c>
      <c r="AJ327">
        <f>IFERROR(VLOOKUP(実施計画様式!AJ327,―!$AD$2:$AE$14,2,FALSE),0)</f>
        <v>0</v>
      </c>
      <c r="AK327">
        <f>IFERROR(VLOOKUP(実施計画様式!AK327,―!$AD$2:$AE$14,2,FALSE),0)</f>
        <v>0</v>
      </c>
      <c r="AQ327">
        <f>IFERROR(VLOOKUP(実施計画様式!AQ327,―!$AG$2:$AH$4,2,FALSE),0)</f>
        <v>0</v>
      </c>
      <c r="AS327">
        <f t="shared" si="3"/>
        <v>0</v>
      </c>
      <c r="AT327">
        <v>99</v>
      </c>
      <c r="BB327" s="652" t="str">
        <f>IF(実施計画様式!F327="","",IF(PRODUCT(D327:AQ327)=0,"error",""))</f>
        <v/>
      </c>
    </row>
    <row r="328" spans="3:54">
      <c r="C328">
        <v>247</v>
      </c>
      <c r="D328" s="536">
        <f>IFERROR(VLOOKUP(実施計画様式!D328,―!A$14:B$16,2,FALSE),0)</f>
        <v>0</v>
      </c>
      <c r="E328">
        <f>IFERROR(VLOOKUP(実施計画様式!E328,―!$C$40:$D$47,2,FALSE),0)</f>
        <v>0</v>
      </c>
      <c r="F328">
        <f>IFERROR(VLOOKUP(実施計画様式!F328,―!$E$2:$F$2,2,FALSE),0)</f>
        <v>0</v>
      </c>
      <c r="G328">
        <f>IFERROR(VLOOKUP(実施計画様式!G328,―!$G$2:$H$2,2,FALSE),0)</f>
        <v>0</v>
      </c>
      <c r="H328">
        <f>IFERROR(VLOOKUP(実施計画様式!H328,―!$I$2:$J$2,2,FALSE),0)</f>
        <v>0</v>
      </c>
      <c r="J328">
        <f>IFERROR(VLOOKUP(実施計画様式!J328,―!$K$2:$L$2,2,FALSE),0)</f>
        <v>0</v>
      </c>
      <c r="K328">
        <f>IFERROR(VLOOKUP(実施計画様式!K328,―!$M$2:$N$2,2,FALSE),0)</f>
        <v>0</v>
      </c>
      <c r="L328">
        <f>IFERROR(VLOOKUP(実施計画様式!L328,―!$O$2:$P$10,2,FALSE),0)</f>
        <v>0</v>
      </c>
      <c r="AG328">
        <f>IFERROR(VLOOKUP(実施計画様式!AG328,―!$Q$2:$R$3,2,FALSE),0)</f>
        <v>0</v>
      </c>
      <c r="AH328">
        <f>IFERROR(VLOOKUP(実施計画様式!AH328,―!$S$2:$T$3,2,FALSE),0)</f>
        <v>0</v>
      </c>
      <c r="AI328">
        <f>IFERROR(VLOOKUP(実施計画様式!AI328,―!$U$2:$V$3,2,FALSE),0)</f>
        <v>0</v>
      </c>
      <c r="AJ328">
        <f>IFERROR(VLOOKUP(実施計画様式!AJ328,―!$AD$2:$AE$14,2,FALSE),0)</f>
        <v>0</v>
      </c>
      <c r="AK328">
        <f>IFERROR(VLOOKUP(実施計画様式!AK328,―!$AD$2:$AE$14,2,FALSE),0)</f>
        <v>0</v>
      </c>
      <c r="AQ328">
        <f>IFERROR(VLOOKUP(実施計画様式!AQ328,―!$AG$2:$AH$4,2,FALSE),0)</f>
        <v>0</v>
      </c>
      <c r="AS328">
        <f t="shared" si="3"/>
        <v>0</v>
      </c>
      <c r="AT328">
        <v>99</v>
      </c>
      <c r="BB328" s="652" t="str">
        <f>IF(実施計画様式!F328="","",IF(PRODUCT(D328:AQ328)=0,"error",""))</f>
        <v/>
      </c>
    </row>
    <row r="329" spans="3:54">
      <c r="C329">
        <v>248</v>
      </c>
      <c r="D329" s="536">
        <f>IFERROR(VLOOKUP(実施計画様式!D329,―!A$14:B$16,2,FALSE),0)</f>
        <v>0</v>
      </c>
      <c r="E329">
        <f>IFERROR(VLOOKUP(実施計画様式!E329,―!$C$40:$D$47,2,FALSE),0)</f>
        <v>0</v>
      </c>
      <c r="F329">
        <f>IFERROR(VLOOKUP(実施計画様式!F329,―!$E$2:$F$2,2,FALSE),0)</f>
        <v>0</v>
      </c>
      <c r="G329">
        <f>IFERROR(VLOOKUP(実施計画様式!G329,―!$G$2:$H$2,2,FALSE),0)</f>
        <v>0</v>
      </c>
      <c r="H329">
        <f>IFERROR(VLOOKUP(実施計画様式!H329,―!$I$2:$J$2,2,FALSE),0)</f>
        <v>0</v>
      </c>
      <c r="J329">
        <f>IFERROR(VLOOKUP(実施計画様式!J329,―!$K$2:$L$2,2,FALSE),0)</f>
        <v>0</v>
      </c>
      <c r="K329">
        <f>IFERROR(VLOOKUP(実施計画様式!K329,―!$M$2:$N$2,2,FALSE),0)</f>
        <v>0</v>
      </c>
      <c r="L329">
        <f>IFERROR(VLOOKUP(実施計画様式!L329,―!$O$2:$P$10,2,FALSE),0)</f>
        <v>0</v>
      </c>
      <c r="AG329">
        <f>IFERROR(VLOOKUP(実施計画様式!AG329,―!$Q$2:$R$3,2,FALSE),0)</f>
        <v>0</v>
      </c>
      <c r="AH329">
        <f>IFERROR(VLOOKUP(実施計画様式!AH329,―!$S$2:$T$3,2,FALSE),0)</f>
        <v>0</v>
      </c>
      <c r="AI329">
        <f>IFERROR(VLOOKUP(実施計画様式!AI329,―!$U$2:$V$3,2,FALSE),0)</f>
        <v>0</v>
      </c>
      <c r="AJ329">
        <f>IFERROR(VLOOKUP(実施計画様式!AJ329,―!$AD$2:$AE$14,2,FALSE),0)</f>
        <v>0</v>
      </c>
      <c r="AK329">
        <f>IFERROR(VLOOKUP(実施計画様式!AK329,―!$AD$2:$AE$14,2,FALSE),0)</f>
        <v>0</v>
      </c>
      <c r="AQ329">
        <f>IFERROR(VLOOKUP(実施計画様式!AQ329,―!$AG$2:$AH$4,2,FALSE),0)</f>
        <v>0</v>
      </c>
      <c r="AS329">
        <f t="shared" si="3"/>
        <v>0</v>
      </c>
      <c r="AT329">
        <v>99</v>
      </c>
      <c r="BB329" s="652" t="str">
        <f>IF(実施計画様式!F329="","",IF(PRODUCT(D329:AQ329)=0,"error",""))</f>
        <v/>
      </c>
    </row>
    <row r="330" spans="3:54">
      <c r="C330">
        <v>249</v>
      </c>
      <c r="D330" s="536">
        <f>IFERROR(VLOOKUP(実施計画様式!D330,―!A$14:B$16,2,FALSE),0)</f>
        <v>0</v>
      </c>
      <c r="E330">
        <f>IFERROR(VLOOKUP(実施計画様式!E330,―!$C$40:$D$47,2,FALSE),0)</f>
        <v>0</v>
      </c>
      <c r="F330">
        <f>IFERROR(VLOOKUP(実施計画様式!F330,―!$E$2:$F$2,2,FALSE),0)</f>
        <v>0</v>
      </c>
      <c r="G330">
        <f>IFERROR(VLOOKUP(実施計画様式!G330,―!$G$2:$H$2,2,FALSE),0)</f>
        <v>0</v>
      </c>
      <c r="H330">
        <f>IFERROR(VLOOKUP(実施計画様式!H330,―!$I$2:$J$2,2,FALSE),0)</f>
        <v>0</v>
      </c>
      <c r="J330">
        <f>IFERROR(VLOOKUP(実施計画様式!J330,―!$K$2:$L$2,2,FALSE),0)</f>
        <v>0</v>
      </c>
      <c r="K330">
        <f>IFERROR(VLOOKUP(実施計画様式!K330,―!$M$2:$N$2,2,FALSE),0)</f>
        <v>0</v>
      </c>
      <c r="L330">
        <f>IFERROR(VLOOKUP(実施計画様式!L330,―!$O$2:$P$10,2,FALSE),0)</f>
        <v>0</v>
      </c>
      <c r="AG330">
        <f>IFERROR(VLOOKUP(実施計画様式!AG330,―!$Q$2:$R$3,2,FALSE),0)</f>
        <v>0</v>
      </c>
      <c r="AH330">
        <f>IFERROR(VLOOKUP(実施計画様式!AH330,―!$S$2:$T$3,2,FALSE),0)</f>
        <v>0</v>
      </c>
      <c r="AI330">
        <f>IFERROR(VLOOKUP(実施計画様式!AI330,―!$U$2:$V$3,2,FALSE),0)</f>
        <v>0</v>
      </c>
      <c r="AJ330">
        <f>IFERROR(VLOOKUP(実施計画様式!AJ330,―!$AD$2:$AE$14,2,FALSE),0)</f>
        <v>0</v>
      </c>
      <c r="AK330">
        <f>IFERROR(VLOOKUP(実施計画様式!AK330,―!$AD$2:$AE$14,2,FALSE),0)</f>
        <v>0</v>
      </c>
      <c r="AQ330">
        <f>IFERROR(VLOOKUP(実施計画様式!AQ330,―!$AG$2:$AH$4,2,FALSE),0)</f>
        <v>0</v>
      </c>
      <c r="AS330">
        <f t="shared" si="3"/>
        <v>0</v>
      </c>
      <c r="AT330">
        <v>99</v>
      </c>
      <c r="BB330" s="652" t="str">
        <f>IF(実施計画様式!F330="","",IF(PRODUCT(D330:AQ330)=0,"error",""))</f>
        <v/>
      </c>
    </row>
    <row r="331" spans="3:54">
      <c r="C331">
        <v>250</v>
      </c>
      <c r="D331" s="536">
        <f>IFERROR(VLOOKUP(実施計画様式!D331,―!A$14:B$16,2,FALSE),0)</f>
        <v>0</v>
      </c>
      <c r="E331">
        <f>IFERROR(VLOOKUP(実施計画様式!E331,―!$C$40:$D$47,2,FALSE),0)</f>
        <v>0</v>
      </c>
      <c r="F331">
        <f>IFERROR(VLOOKUP(実施計画様式!F331,―!$E$2:$F$2,2,FALSE),0)</f>
        <v>0</v>
      </c>
      <c r="G331">
        <f>IFERROR(VLOOKUP(実施計画様式!G331,―!$G$2:$H$2,2,FALSE),0)</f>
        <v>0</v>
      </c>
      <c r="H331">
        <f>IFERROR(VLOOKUP(実施計画様式!H331,―!$I$2:$J$2,2,FALSE),0)</f>
        <v>0</v>
      </c>
      <c r="J331">
        <f>IFERROR(VLOOKUP(実施計画様式!J331,―!$K$2:$L$2,2,FALSE),0)</f>
        <v>0</v>
      </c>
      <c r="K331">
        <f>IFERROR(VLOOKUP(実施計画様式!K331,―!$M$2:$N$2,2,FALSE),0)</f>
        <v>0</v>
      </c>
      <c r="L331">
        <f>IFERROR(VLOOKUP(実施計画様式!L331,―!$O$2:$P$10,2,FALSE),0)</f>
        <v>0</v>
      </c>
      <c r="AG331">
        <f>IFERROR(VLOOKUP(実施計画様式!AG331,―!$Q$2:$R$3,2,FALSE),0)</f>
        <v>0</v>
      </c>
      <c r="AH331">
        <f>IFERROR(VLOOKUP(実施計画様式!AH331,―!$S$2:$T$3,2,FALSE),0)</f>
        <v>0</v>
      </c>
      <c r="AI331">
        <f>IFERROR(VLOOKUP(実施計画様式!AI331,―!$U$2:$V$3,2,FALSE),0)</f>
        <v>0</v>
      </c>
      <c r="AJ331">
        <f>IFERROR(VLOOKUP(実施計画様式!AJ331,―!$AD$2:$AE$14,2,FALSE),0)</f>
        <v>0</v>
      </c>
      <c r="AK331">
        <f>IFERROR(VLOOKUP(実施計画様式!AK331,―!$AD$2:$AE$14,2,FALSE),0)</f>
        <v>0</v>
      </c>
      <c r="AQ331">
        <f>IFERROR(VLOOKUP(実施計画様式!AQ331,―!$AG$2:$AH$4,2,FALSE),0)</f>
        <v>0</v>
      </c>
      <c r="AS331">
        <f t="shared" si="3"/>
        <v>0</v>
      </c>
      <c r="AT331">
        <v>99</v>
      </c>
      <c r="BB331" s="652" t="str">
        <f>IF(実施計画様式!F331="","",IF(PRODUCT(D331:AQ331)=0,"error",""))</f>
        <v/>
      </c>
    </row>
    <row r="332" spans="3:54">
      <c r="C332">
        <v>251</v>
      </c>
      <c r="D332" s="536">
        <f>IFERROR(VLOOKUP(実施計画様式!D332,―!A$14:B$16,2,FALSE),0)</f>
        <v>0</v>
      </c>
      <c r="E332">
        <f>IFERROR(VLOOKUP(実施計画様式!E332,―!$C$40:$D$47,2,FALSE),0)</f>
        <v>0</v>
      </c>
      <c r="F332">
        <f>IFERROR(VLOOKUP(実施計画様式!F332,―!$E$2:$F$2,2,FALSE),0)</f>
        <v>0</v>
      </c>
      <c r="G332">
        <f>IFERROR(VLOOKUP(実施計画様式!G332,―!$G$2:$H$2,2,FALSE),0)</f>
        <v>0</v>
      </c>
      <c r="H332">
        <f>IFERROR(VLOOKUP(実施計画様式!H332,―!$I$2:$J$2,2,FALSE),0)</f>
        <v>0</v>
      </c>
      <c r="J332">
        <f>IFERROR(VLOOKUP(実施計画様式!J332,―!$K$2:$L$2,2,FALSE),0)</f>
        <v>0</v>
      </c>
      <c r="K332">
        <f>IFERROR(VLOOKUP(実施計画様式!K332,―!$M$2:$N$2,2,FALSE),0)</f>
        <v>0</v>
      </c>
      <c r="L332">
        <f>IFERROR(VLOOKUP(実施計画様式!L332,―!$O$2:$P$10,2,FALSE),0)</f>
        <v>0</v>
      </c>
      <c r="AG332">
        <f>IFERROR(VLOOKUP(実施計画様式!AG332,―!$Q$2:$R$3,2,FALSE),0)</f>
        <v>0</v>
      </c>
      <c r="AH332">
        <f>IFERROR(VLOOKUP(実施計画様式!AH332,―!$S$2:$T$3,2,FALSE),0)</f>
        <v>0</v>
      </c>
      <c r="AI332">
        <f>IFERROR(VLOOKUP(実施計画様式!AI332,―!$U$2:$V$3,2,FALSE),0)</f>
        <v>0</v>
      </c>
      <c r="AJ332">
        <f>IFERROR(VLOOKUP(実施計画様式!AJ332,―!$AD$2:$AE$14,2,FALSE),0)</f>
        <v>0</v>
      </c>
      <c r="AK332">
        <f>IFERROR(VLOOKUP(実施計画様式!AK332,―!$AD$2:$AE$14,2,FALSE),0)</f>
        <v>0</v>
      </c>
      <c r="AQ332">
        <f>IFERROR(VLOOKUP(実施計画様式!AQ332,―!$AG$2:$AH$4,2,FALSE),0)</f>
        <v>0</v>
      </c>
      <c r="AS332">
        <f t="shared" si="3"/>
        <v>0</v>
      </c>
      <c r="AT332">
        <v>99</v>
      </c>
      <c r="BB332" s="652" t="str">
        <f>IF(実施計画様式!F332="","",IF(PRODUCT(D332:AQ332)=0,"error",""))</f>
        <v/>
      </c>
    </row>
    <row r="333" spans="3:54">
      <c r="C333">
        <v>252</v>
      </c>
      <c r="D333" s="536">
        <f>IFERROR(VLOOKUP(実施計画様式!D333,―!A$14:B$16,2,FALSE),0)</f>
        <v>0</v>
      </c>
      <c r="E333">
        <f>IFERROR(VLOOKUP(実施計画様式!E333,―!$C$40:$D$47,2,FALSE),0)</f>
        <v>0</v>
      </c>
      <c r="F333">
        <f>IFERROR(VLOOKUP(実施計画様式!F333,―!$E$2:$F$2,2,FALSE),0)</f>
        <v>0</v>
      </c>
      <c r="G333">
        <f>IFERROR(VLOOKUP(実施計画様式!G333,―!$G$2:$H$2,2,FALSE),0)</f>
        <v>0</v>
      </c>
      <c r="H333">
        <f>IFERROR(VLOOKUP(実施計画様式!H333,―!$I$2:$J$2,2,FALSE),0)</f>
        <v>0</v>
      </c>
      <c r="J333">
        <f>IFERROR(VLOOKUP(実施計画様式!J333,―!$K$2:$L$2,2,FALSE),0)</f>
        <v>0</v>
      </c>
      <c r="K333">
        <f>IFERROR(VLOOKUP(実施計画様式!K333,―!$M$2:$N$2,2,FALSE),0)</f>
        <v>0</v>
      </c>
      <c r="L333">
        <f>IFERROR(VLOOKUP(実施計画様式!L333,―!$O$2:$P$10,2,FALSE),0)</f>
        <v>0</v>
      </c>
      <c r="AG333">
        <f>IFERROR(VLOOKUP(実施計画様式!AG333,―!$Q$2:$R$3,2,FALSE),0)</f>
        <v>0</v>
      </c>
      <c r="AH333">
        <f>IFERROR(VLOOKUP(実施計画様式!AH333,―!$S$2:$T$3,2,FALSE),0)</f>
        <v>0</v>
      </c>
      <c r="AI333">
        <f>IFERROR(VLOOKUP(実施計画様式!AI333,―!$U$2:$V$3,2,FALSE),0)</f>
        <v>0</v>
      </c>
      <c r="AJ333">
        <f>IFERROR(VLOOKUP(実施計画様式!AJ333,―!$AD$2:$AE$14,2,FALSE),0)</f>
        <v>0</v>
      </c>
      <c r="AK333">
        <f>IFERROR(VLOOKUP(実施計画様式!AK333,―!$AD$2:$AE$14,2,FALSE),0)</f>
        <v>0</v>
      </c>
      <c r="AQ333">
        <f>IFERROR(VLOOKUP(実施計画様式!AQ333,―!$AG$2:$AH$4,2,FALSE),0)</f>
        <v>0</v>
      </c>
      <c r="AS333">
        <f t="shared" si="3"/>
        <v>0</v>
      </c>
      <c r="AT333">
        <v>99</v>
      </c>
      <c r="BB333" s="652" t="str">
        <f>IF(実施計画様式!F333="","",IF(PRODUCT(D333:AQ333)=0,"error",""))</f>
        <v/>
      </c>
    </row>
    <row r="334" spans="3:54">
      <c r="C334">
        <v>253</v>
      </c>
      <c r="D334" s="536">
        <f>IFERROR(VLOOKUP(実施計画様式!D334,―!A$14:B$16,2,FALSE),0)</f>
        <v>0</v>
      </c>
      <c r="E334">
        <f>IFERROR(VLOOKUP(実施計画様式!E334,―!$C$40:$D$47,2,FALSE),0)</f>
        <v>0</v>
      </c>
      <c r="F334">
        <f>IFERROR(VLOOKUP(実施計画様式!F334,―!$E$2:$F$2,2,FALSE),0)</f>
        <v>0</v>
      </c>
      <c r="G334">
        <f>IFERROR(VLOOKUP(実施計画様式!G334,―!$G$2:$H$2,2,FALSE),0)</f>
        <v>0</v>
      </c>
      <c r="H334">
        <f>IFERROR(VLOOKUP(実施計画様式!H334,―!$I$2:$J$2,2,FALSE),0)</f>
        <v>0</v>
      </c>
      <c r="J334">
        <f>IFERROR(VLOOKUP(実施計画様式!J334,―!$K$2:$L$2,2,FALSE),0)</f>
        <v>0</v>
      </c>
      <c r="K334">
        <f>IFERROR(VLOOKUP(実施計画様式!K334,―!$M$2:$N$2,2,FALSE),0)</f>
        <v>0</v>
      </c>
      <c r="L334">
        <f>IFERROR(VLOOKUP(実施計画様式!L334,―!$O$2:$P$10,2,FALSE),0)</f>
        <v>0</v>
      </c>
      <c r="AG334">
        <f>IFERROR(VLOOKUP(実施計画様式!AG334,―!$Q$2:$R$3,2,FALSE),0)</f>
        <v>0</v>
      </c>
      <c r="AH334">
        <f>IFERROR(VLOOKUP(実施計画様式!AH334,―!$S$2:$T$3,2,FALSE),0)</f>
        <v>0</v>
      </c>
      <c r="AI334">
        <f>IFERROR(VLOOKUP(実施計画様式!AI334,―!$U$2:$V$3,2,FALSE),0)</f>
        <v>0</v>
      </c>
      <c r="AJ334">
        <f>IFERROR(VLOOKUP(実施計画様式!AJ334,―!$AD$2:$AE$14,2,FALSE),0)</f>
        <v>0</v>
      </c>
      <c r="AK334">
        <f>IFERROR(VLOOKUP(実施計画様式!AK334,―!$AD$2:$AE$14,2,FALSE),0)</f>
        <v>0</v>
      </c>
      <c r="AQ334">
        <f>IFERROR(VLOOKUP(実施計画様式!AQ334,―!$AG$2:$AH$4,2,FALSE),0)</f>
        <v>0</v>
      </c>
      <c r="AS334">
        <f t="shared" si="3"/>
        <v>0</v>
      </c>
      <c r="AT334">
        <v>99</v>
      </c>
      <c r="BB334" s="652" t="str">
        <f>IF(実施計画様式!F334="","",IF(PRODUCT(D334:AQ334)=0,"error",""))</f>
        <v/>
      </c>
    </row>
    <row r="335" spans="3:54">
      <c r="C335">
        <v>254</v>
      </c>
      <c r="D335" s="536">
        <f>IFERROR(VLOOKUP(実施計画様式!D335,―!A$14:B$16,2,FALSE),0)</f>
        <v>0</v>
      </c>
      <c r="E335">
        <f>IFERROR(VLOOKUP(実施計画様式!E335,―!$C$40:$D$47,2,FALSE),0)</f>
        <v>0</v>
      </c>
      <c r="F335">
        <f>IFERROR(VLOOKUP(実施計画様式!F335,―!$E$2:$F$2,2,FALSE),0)</f>
        <v>0</v>
      </c>
      <c r="G335">
        <f>IFERROR(VLOOKUP(実施計画様式!G335,―!$G$2:$H$2,2,FALSE),0)</f>
        <v>0</v>
      </c>
      <c r="H335">
        <f>IFERROR(VLOOKUP(実施計画様式!H335,―!$I$2:$J$2,2,FALSE),0)</f>
        <v>0</v>
      </c>
      <c r="J335">
        <f>IFERROR(VLOOKUP(実施計画様式!J335,―!$K$2:$L$2,2,FALSE),0)</f>
        <v>0</v>
      </c>
      <c r="K335">
        <f>IFERROR(VLOOKUP(実施計画様式!K335,―!$M$2:$N$2,2,FALSE),0)</f>
        <v>0</v>
      </c>
      <c r="L335">
        <f>IFERROR(VLOOKUP(実施計画様式!L335,―!$O$2:$P$10,2,FALSE),0)</f>
        <v>0</v>
      </c>
      <c r="AG335">
        <f>IFERROR(VLOOKUP(実施計画様式!AG335,―!$Q$2:$R$3,2,FALSE),0)</f>
        <v>0</v>
      </c>
      <c r="AH335">
        <f>IFERROR(VLOOKUP(実施計画様式!AH335,―!$S$2:$T$3,2,FALSE),0)</f>
        <v>0</v>
      </c>
      <c r="AI335">
        <f>IFERROR(VLOOKUP(実施計画様式!AI335,―!$U$2:$V$3,2,FALSE),0)</f>
        <v>0</v>
      </c>
      <c r="AJ335">
        <f>IFERROR(VLOOKUP(実施計画様式!AJ335,―!$AD$2:$AE$14,2,FALSE),0)</f>
        <v>0</v>
      </c>
      <c r="AK335">
        <f>IFERROR(VLOOKUP(実施計画様式!AK335,―!$AD$2:$AE$14,2,FALSE),0)</f>
        <v>0</v>
      </c>
      <c r="AQ335">
        <f>IFERROR(VLOOKUP(実施計画様式!AQ335,―!$AG$2:$AH$4,2,FALSE),0)</f>
        <v>0</v>
      </c>
      <c r="AS335">
        <f t="shared" si="3"/>
        <v>0</v>
      </c>
      <c r="AT335">
        <v>99</v>
      </c>
      <c r="BB335" s="652" t="str">
        <f>IF(実施計画様式!F335="","",IF(PRODUCT(D335:AQ335)=0,"error",""))</f>
        <v/>
      </c>
    </row>
    <row r="336" spans="3:54">
      <c r="C336">
        <v>255</v>
      </c>
      <c r="D336" s="536">
        <f>IFERROR(VLOOKUP(実施計画様式!D336,―!A$14:B$16,2,FALSE),0)</f>
        <v>0</v>
      </c>
      <c r="E336">
        <f>IFERROR(VLOOKUP(実施計画様式!E336,―!$C$40:$D$47,2,FALSE),0)</f>
        <v>0</v>
      </c>
      <c r="F336">
        <f>IFERROR(VLOOKUP(実施計画様式!F336,―!$E$2:$F$2,2,FALSE),0)</f>
        <v>0</v>
      </c>
      <c r="G336">
        <f>IFERROR(VLOOKUP(実施計画様式!G336,―!$G$2:$H$2,2,FALSE),0)</f>
        <v>0</v>
      </c>
      <c r="H336">
        <f>IFERROR(VLOOKUP(実施計画様式!H336,―!$I$2:$J$2,2,FALSE),0)</f>
        <v>0</v>
      </c>
      <c r="J336">
        <f>IFERROR(VLOOKUP(実施計画様式!J336,―!$K$2:$L$2,2,FALSE),0)</f>
        <v>0</v>
      </c>
      <c r="K336">
        <f>IFERROR(VLOOKUP(実施計画様式!K336,―!$M$2:$N$2,2,FALSE),0)</f>
        <v>0</v>
      </c>
      <c r="L336">
        <f>IFERROR(VLOOKUP(実施計画様式!L336,―!$O$2:$P$10,2,FALSE),0)</f>
        <v>0</v>
      </c>
      <c r="AG336">
        <f>IFERROR(VLOOKUP(実施計画様式!AG336,―!$Q$2:$R$3,2,FALSE),0)</f>
        <v>0</v>
      </c>
      <c r="AH336">
        <f>IFERROR(VLOOKUP(実施計画様式!AH336,―!$S$2:$T$3,2,FALSE),0)</f>
        <v>0</v>
      </c>
      <c r="AI336">
        <f>IFERROR(VLOOKUP(実施計画様式!AI336,―!$U$2:$V$3,2,FALSE),0)</f>
        <v>0</v>
      </c>
      <c r="AJ336">
        <f>IFERROR(VLOOKUP(実施計画様式!AJ336,―!$AD$2:$AE$14,2,FALSE),0)</f>
        <v>0</v>
      </c>
      <c r="AK336">
        <f>IFERROR(VLOOKUP(実施計画様式!AK336,―!$AD$2:$AE$14,2,FALSE),0)</f>
        <v>0</v>
      </c>
      <c r="AQ336">
        <f>IFERROR(VLOOKUP(実施計画様式!AQ336,―!$AG$2:$AH$4,2,FALSE),0)</f>
        <v>0</v>
      </c>
      <c r="AS336">
        <f t="shared" si="3"/>
        <v>0</v>
      </c>
      <c r="AT336">
        <v>99</v>
      </c>
      <c r="BB336" s="652" t="str">
        <f>IF(実施計画様式!F336="","",IF(PRODUCT(D336:AQ336)=0,"error",""))</f>
        <v/>
      </c>
    </row>
    <row r="337" spans="3:54">
      <c r="C337">
        <v>256</v>
      </c>
      <c r="D337" s="536">
        <f>IFERROR(VLOOKUP(実施計画様式!D337,―!A$14:B$16,2,FALSE),0)</f>
        <v>0</v>
      </c>
      <c r="E337">
        <f>IFERROR(VLOOKUP(実施計画様式!E337,―!$C$40:$D$47,2,FALSE),0)</f>
        <v>0</v>
      </c>
      <c r="F337">
        <f>IFERROR(VLOOKUP(実施計画様式!F337,―!$E$2:$F$2,2,FALSE),0)</f>
        <v>0</v>
      </c>
      <c r="G337">
        <f>IFERROR(VLOOKUP(実施計画様式!G337,―!$G$2:$H$2,2,FALSE),0)</f>
        <v>0</v>
      </c>
      <c r="H337">
        <f>IFERROR(VLOOKUP(実施計画様式!H337,―!$I$2:$J$2,2,FALSE),0)</f>
        <v>0</v>
      </c>
      <c r="J337">
        <f>IFERROR(VLOOKUP(実施計画様式!J337,―!$K$2:$L$2,2,FALSE),0)</f>
        <v>0</v>
      </c>
      <c r="K337">
        <f>IFERROR(VLOOKUP(実施計画様式!K337,―!$M$2:$N$2,2,FALSE),0)</f>
        <v>0</v>
      </c>
      <c r="L337">
        <f>IFERROR(VLOOKUP(実施計画様式!L337,―!$O$2:$P$10,2,FALSE),0)</f>
        <v>0</v>
      </c>
      <c r="AG337">
        <f>IFERROR(VLOOKUP(実施計画様式!AG337,―!$Q$2:$R$3,2,FALSE),0)</f>
        <v>0</v>
      </c>
      <c r="AH337">
        <f>IFERROR(VLOOKUP(実施計画様式!AH337,―!$S$2:$T$3,2,FALSE),0)</f>
        <v>0</v>
      </c>
      <c r="AI337">
        <f>IFERROR(VLOOKUP(実施計画様式!AI337,―!$U$2:$V$3,2,FALSE),0)</f>
        <v>0</v>
      </c>
      <c r="AJ337">
        <f>IFERROR(VLOOKUP(実施計画様式!AJ337,―!$AD$2:$AE$14,2,FALSE),0)</f>
        <v>0</v>
      </c>
      <c r="AK337">
        <f>IFERROR(VLOOKUP(実施計画様式!AK337,―!$AD$2:$AE$14,2,FALSE),0)</f>
        <v>0</v>
      </c>
      <c r="AQ337">
        <f>IFERROR(VLOOKUP(実施計画様式!AQ337,―!$AG$2:$AH$4,2,FALSE),0)</f>
        <v>0</v>
      </c>
      <c r="AS337">
        <f t="shared" si="3"/>
        <v>0</v>
      </c>
      <c r="AT337">
        <v>99</v>
      </c>
      <c r="BB337" s="652" t="str">
        <f>IF(実施計画様式!F337="","",IF(PRODUCT(D337:AQ337)=0,"error",""))</f>
        <v/>
      </c>
    </row>
    <row r="338" spans="3:54">
      <c r="C338">
        <v>257</v>
      </c>
      <c r="D338" s="536">
        <f>IFERROR(VLOOKUP(実施計画様式!D338,―!A$14:B$16,2,FALSE),0)</f>
        <v>0</v>
      </c>
      <c r="E338">
        <f>IFERROR(VLOOKUP(実施計画様式!E338,―!$C$40:$D$47,2,FALSE),0)</f>
        <v>0</v>
      </c>
      <c r="F338">
        <f>IFERROR(VLOOKUP(実施計画様式!F338,―!$E$2:$F$2,2,FALSE),0)</f>
        <v>0</v>
      </c>
      <c r="G338">
        <f>IFERROR(VLOOKUP(実施計画様式!G338,―!$G$2:$H$2,2,FALSE),0)</f>
        <v>0</v>
      </c>
      <c r="H338">
        <f>IFERROR(VLOOKUP(実施計画様式!H338,―!$I$2:$J$2,2,FALSE),0)</f>
        <v>0</v>
      </c>
      <c r="J338">
        <f>IFERROR(VLOOKUP(実施計画様式!J338,―!$K$2:$L$2,2,FALSE),0)</f>
        <v>0</v>
      </c>
      <c r="K338">
        <f>IFERROR(VLOOKUP(実施計画様式!K338,―!$M$2:$N$2,2,FALSE),0)</f>
        <v>0</v>
      </c>
      <c r="L338">
        <f>IFERROR(VLOOKUP(実施計画様式!L338,―!$O$2:$P$10,2,FALSE),0)</f>
        <v>0</v>
      </c>
      <c r="AG338">
        <f>IFERROR(VLOOKUP(実施計画様式!AG338,―!$Q$2:$R$3,2,FALSE),0)</f>
        <v>0</v>
      </c>
      <c r="AH338">
        <f>IFERROR(VLOOKUP(実施計画様式!AH338,―!$S$2:$T$3,2,FALSE),0)</f>
        <v>0</v>
      </c>
      <c r="AI338">
        <f>IFERROR(VLOOKUP(実施計画様式!AI338,―!$U$2:$V$3,2,FALSE),0)</f>
        <v>0</v>
      </c>
      <c r="AJ338">
        <f>IFERROR(VLOOKUP(実施計画様式!AJ338,―!$AD$2:$AE$14,2,FALSE),0)</f>
        <v>0</v>
      </c>
      <c r="AK338">
        <f>IFERROR(VLOOKUP(実施計画様式!AK338,―!$AD$2:$AE$14,2,FALSE),0)</f>
        <v>0</v>
      </c>
      <c r="AQ338">
        <f>IFERROR(VLOOKUP(実施計画様式!AQ338,―!$AG$2:$AH$4,2,FALSE),0)</f>
        <v>0</v>
      </c>
      <c r="AS338">
        <f t="shared" si="3"/>
        <v>0</v>
      </c>
      <c r="AT338">
        <v>99</v>
      </c>
      <c r="BB338" s="652" t="str">
        <f>IF(実施計画様式!F338="","",IF(PRODUCT(D338:AQ338)=0,"error",""))</f>
        <v/>
      </c>
    </row>
    <row r="339" spans="3:54">
      <c r="C339">
        <v>258</v>
      </c>
      <c r="D339" s="536">
        <f>IFERROR(VLOOKUP(実施計画様式!D339,―!A$14:B$16,2,FALSE),0)</f>
        <v>0</v>
      </c>
      <c r="E339">
        <f>IFERROR(VLOOKUP(実施計画様式!E339,―!$C$40:$D$47,2,FALSE),0)</f>
        <v>0</v>
      </c>
      <c r="F339">
        <f>IFERROR(VLOOKUP(実施計画様式!F339,―!$E$2:$F$2,2,FALSE),0)</f>
        <v>0</v>
      </c>
      <c r="G339">
        <f>IFERROR(VLOOKUP(実施計画様式!G339,―!$G$2:$H$2,2,FALSE),0)</f>
        <v>0</v>
      </c>
      <c r="H339">
        <f>IFERROR(VLOOKUP(実施計画様式!H339,―!$I$2:$J$2,2,FALSE),0)</f>
        <v>0</v>
      </c>
      <c r="J339">
        <f>IFERROR(VLOOKUP(実施計画様式!J339,―!$K$2:$L$2,2,FALSE),0)</f>
        <v>0</v>
      </c>
      <c r="K339">
        <f>IFERROR(VLOOKUP(実施計画様式!K339,―!$M$2:$N$2,2,FALSE),0)</f>
        <v>0</v>
      </c>
      <c r="L339">
        <f>IFERROR(VLOOKUP(実施計画様式!L339,―!$O$2:$P$10,2,FALSE),0)</f>
        <v>0</v>
      </c>
      <c r="AG339">
        <f>IFERROR(VLOOKUP(実施計画様式!AG339,―!$Q$2:$R$3,2,FALSE),0)</f>
        <v>0</v>
      </c>
      <c r="AH339">
        <f>IFERROR(VLOOKUP(実施計画様式!AH339,―!$S$2:$T$3,2,FALSE),0)</f>
        <v>0</v>
      </c>
      <c r="AI339">
        <f>IFERROR(VLOOKUP(実施計画様式!AI339,―!$U$2:$V$3,2,FALSE),0)</f>
        <v>0</v>
      </c>
      <c r="AJ339">
        <f>IFERROR(VLOOKUP(実施計画様式!AJ339,―!$AD$2:$AE$14,2,FALSE),0)</f>
        <v>0</v>
      </c>
      <c r="AK339">
        <f>IFERROR(VLOOKUP(実施計画様式!AK339,―!$AD$2:$AE$14,2,FALSE),0)</f>
        <v>0</v>
      </c>
      <c r="AQ339">
        <f>IFERROR(VLOOKUP(実施計画様式!AQ339,―!$AG$2:$AH$4,2,FALSE),0)</f>
        <v>0</v>
      </c>
      <c r="AS339">
        <f t="shared" si="3"/>
        <v>0</v>
      </c>
      <c r="AT339">
        <v>99</v>
      </c>
      <c r="BB339" s="652" t="str">
        <f>IF(実施計画様式!F339="","",IF(PRODUCT(D339:AQ339)=0,"error",""))</f>
        <v/>
      </c>
    </row>
    <row r="340" spans="3:54">
      <c r="C340">
        <v>259</v>
      </c>
      <c r="D340" s="536">
        <f>IFERROR(VLOOKUP(実施計画様式!D340,―!A$14:B$16,2,FALSE),0)</f>
        <v>0</v>
      </c>
      <c r="E340">
        <f>IFERROR(VLOOKUP(実施計画様式!E340,―!$C$40:$D$47,2,FALSE),0)</f>
        <v>0</v>
      </c>
      <c r="F340">
        <f>IFERROR(VLOOKUP(実施計画様式!F340,―!$E$2:$F$2,2,FALSE),0)</f>
        <v>0</v>
      </c>
      <c r="G340">
        <f>IFERROR(VLOOKUP(実施計画様式!G340,―!$G$2:$H$2,2,FALSE),0)</f>
        <v>0</v>
      </c>
      <c r="H340">
        <f>IFERROR(VLOOKUP(実施計画様式!H340,―!$I$2:$J$2,2,FALSE),0)</f>
        <v>0</v>
      </c>
      <c r="J340">
        <f>IFERROR(VLOOKUP(実施計画様式!J340,―!$K$2:$L$2,2,FALSE),0)</f>
        <v>0</v>
      </c>
      <c r="K340">
        <f>IFERROR(VLOOKUP(実施計画様式!K340,―!$M$2:$N$2,2,FALSE),0)</f>
        <v>0</v>
      </c>
      <c r="L340">
        <f>IFERROR(VLOOKUP(実施計画様式!L340,―!$O$2:$P$10,2,FALSE),0)</f>
        <v>0</v>
      </c>
      <c r="AG340">
        <f>IFERROR(VLOOKUP(実施計画様式!AG340,―!$Q$2:$R$3,2,FALSE),0)</f>
        <v>0</v>
      </c>
      <c r="AH340">
        <f>IFERROR(VLOOKUP(実施計画様式!AH340,―!$S$2:$T$3,2,FALSE),0)</f>
        <v>0</v>
      </c>
      <c r="AI340">
        <f>IFERROR(VLOOKUP(実施計画様式!AI340,―!$U$2:$V$3,2,FALSE),0)</f>
        <v>0</v>
      </c>
      <c r="AJ340">
        <f>IFERROR(VLOOKUP(実施計画様式!AJ340,―!$AD$2:$AE$14,2,FALSE),0)</f>
        <v>0</v>
      </c>
      <c r="AK340">
        <f>IFERROR(VLOOKUP(実施計画様式!AK340,―!$AD$2:$AE$14,2,FALSE),0)</f>
        <v>0</v>
      </c>
      <c r="AQ340">
        <f>IFERROR(VLOOKUP(実施計画様式!AQ340,―!$AG$2:$AH$4,2,FALSE),0)</f>
        <v>0</v>
      </c>
      <c r="AS340">
        <f t="shared" si="3"/>
        <v>0</v>
      </c>
      <c r="AT340">
        <v>99</v>
      </c>
      <c r="BB340" s="652" t="str">
        <f>IF(実施計画様式!F340="","",IF(PRODUCT(D340:AQ340)=0,"error",""))</f>
        <v/>
      </c>
    </row>
    <row r="341" spans="3:54">
      <c r="C341">
        <v>260</v>
      </c>
      <c r="D341" s="536">
        <f>IFERROR(VLOOKUP(実施計画様式!D341,―!A$14:B$16,2,FALSE),0)</f>
        <v>0</v>
      </c>
      <c r="E341">
        <f>IFERROR(VLOOKUP(実施計画様式!E341,―!$C$40:$D$47,2,FALSE),0)</f>
        <v>0</v>
      </c>
      <c r="F341">
        <f>IFERROR(VLOOKUP(実施計画様式!F341,―!$E$2:$F$2,2,FALSE),0)</f>
        <v>0</v>
      </c>
      <c r="G341">
        <f>IFERROR(VLOOKUP(実施計画様式!G341,―!$G$2:$H$2,2,FALSE),0)</f>
        <v>0</v>
      </c>
      <c r="H341">
        <f>IFERROR(VLOOKUP(実施計画様式!H341,―!$I$2:$J$2,2,FALSE),0)</f>
        <v>0</v>
      </c>
      <c r="J341">
        <f>IFERROR(VLOOKUP(実施計画様式!J341,―!$K$2:$L$2,2,FALSE),0)</f>
        <v>0</v>
      </c>
      <c r="K341">
        <f>IFERROR(VLOOKUP(実施計画様式!K341,―!$M$2:$N$2,2,FALSE),0)</f>
        <v>0</v>
      </c>
      <c r="L341">
        <f>IFERROR(VLOOKUP(実施計画様式!L341,―!$O$2:$P$10,2,FALSE),0)</f>
        <v>0</v>
      </c>
      <c r="AG341">
        <f>IFERROR(VLOOKUP(実施計画様式!AG341,―!$Q$2:$R$3,2,FALSE),0)</f>
        <v>0</v>
      </c>
      <c r="AH341">
        <f>IFERROR(VLOOKUP(実施計画様式!AH341,―!$S$2:$T$3,2,FALSE),0)</f>
        <v>0</v>
      </c>
      <c r="AI341">
        <f>IFERROR(VLOOKUP(実施計画様式!AI341,―!$U$2:$V$3,2,FALSE),0)</f>
        <v>0</v>
      </c>
      <c r="AJ341">
        <f>IFERROR(VLOOKUP(実施計画様式!AJ341,―!$AD$2:$AE$14,2,FALSE),0)</f>
        <v>0</v>
      </c>
      <c r="AK341">
        <f>IFERROR(VLOOKUP(実施計画様式!AK341,―!$AD$2:$AE$14,2,FALSE),0)</f>
        <v>0</v>
      </c>
      <c r="AQ341">
        <f>IFERROR(VLOOKUP(実施計画様式!AQ341,―!$AG$2:$AH$4,2,FALSE),0)</f>
        <v>0</v>
      </c>
      <c r="AS341">
        <f t="shared" si="3"/>
        <v>0</v>
      </c>
      <c r="AT341">
        <v>99</v>
      </c>
      <c r="BB341" s="652" t="str">
        <f>IF(実施計画様式!F341="","",IF(PRODUCT(D341:AQ341)=0,"error",""))</f>
        <v/>
      </c>
    </row>
    <row r="342" spans="3:54">
      <c r="C342">
        <v>261</v>
      </c>
      <c r="D342" s="536">
        <f>IFERROR(VLOOKUP(実施計画様式!D342,―!A$14:B$16,2,FALSE),0)</f>
        <v>0</v>
      </c>
      <c r="E342">
        <f>IFERROR(VLOOKUP(実施計画様式!E342,―!$C$40:$D$47,2,FALSE),0)</f>
        <v>0</v>
      </c>
      <c r="F342">
        <f>IFERROR(VLOOKUP(実施計画様式!F342,―!$E$2:$F$2,2,FALSE),0)</f>
        <v>0</v>
      </c>
      <c r="G342">
        <f>IFERROR(VLOOKUP(実施計画様式!G342,―!$G$2:$H$2,2,FALSE),0)</f>
        <v>0</v>
      </c>
      <c r="H342">
        <f>IFERROR(VLOOKUP(実施計画様式!H342,―!$I$2:$J$2,2,FALSE),0)</f>
        <v>0</v>
      </c>
      <c r="J342">
        <f>IFERROR(VLOOKUP(実施計画様式!J342,―!$K$2:$L$2,2,FALSE),0)</f>
        <v>0</v>
      </c>
      <c r="K342">
        <f>IFERROR(VLOOKUP(実施計画様式!K342,―!$M$2:$N$2,2,FALSE),0)</f>
        <v>0</v>
      </c>
      <c r="L342">
        <f>IFERROR(VLOOKUP(実施計画様式!L342,―!$O$2:$P$10,2,FALSE),0)</f>
        <v>0</v>
      </c>
      <c r="AG342">
        <f>IFERROR(VLOOKUP(実施計画様式!AG342,―!$Q$2:$R$3,2,FALSE),0)</f>
        <v>0</v>
      </c>
      <c r="AH342">
        <f>IFERROR(VLOOKUP(実施計画様式!AH342,―!$S$2:$T$3,2,FALSE),0)</f>
        <v>0</v>
      </c>
      <c r="AI342">
        <f>IFERROR(VLOOKUP(実施計画様式!AI342,―!$U$2:$V$3,2,FALSE),0)</f>
        <v>0</v>
      </c>
      <c r="AJ342">
        <f>IFERROR(VLOOKUP(実施計画様式!AJ342,―!$AD$2:$AE$14,2,FALSE),0)</f>
        <v>0</v>
      </c>
      <c r="AK342">
        <f>IFERROR(VLOOKUP(実施計画様式!AK342,―!$AD$2:$AE$14,2,FALSE),0)</f>
        <v>0</v>
      </c>
      <c r="AQ342">
        <f>IFERROR(VLOOKUP(実施計画様式!AQ342,―!$AG$2:$AH$4,2,FALSE),0)</f>
        <v>0</v>
      </c>
      <c r="AS342">
        <f t="shared" si="3"/>
        <v>0</v>
      </c>
      <c r="AT342">
        <v>99</v>
      </c>
      <c r="BB342" s="652" t="str">
        <f>IF(実施計画様式!F342="","",IF(PRODUCT(D342:AQ342)=0,"error",""))</f>
        <v/>
      </c>
    </row>
    <row r="343" spans="3:54">
      <c r="C343">
        <v>262</v>
      </c>
      <c r="D343" s="536">
        <f>IFERROR(VLOOKUP(実施計画様式!D343,―!A$14:B$16,2,FALSE),0)</f>
        <v>0</v>
      </c>
      <c r="E343">
        <f>IFERROR(VLOOKUP(実施計画様式!E343,―!$C$40:$D$47,2,FALSE),0)</f>
        <v>0</v>
      </c>
      <c r="F343">
        <f>IFERROR(VLOOKUP(実施計画様式!F343,―!$E$2:$F$2,2,FALSE),0)</f>
        <v>0</v>
      </c>
      <c r="G343">
        <f>IFERROR(VLOOKUP(実施計画様式!G343,―!$G$2:$H$2,2,FALSE),0)</f>
        <v>0</v>
      </c>
      <c r="H343">
        <f>IFERROR(VLOOKUP(実施計画様式!H343,―!$I$2:$J$2,2,FALSE),0)</f>
        <v>0</v>
      </c>
      <c r="J343">
        <f>IFERROR(VLOOKUP(実施計画様式!J343,―!$K$2:$L$2,2,FALSE),0)</f>
        <v>0</v>
      </c>
      <c r="K343">
        <f>IFERROR(VLOOKUP(実施計画様式!K343,―!$M$2:$N$2,2,FALSE),0)</f>
        <v>0</v>
      </c>
      <c r="L343">
        <f>IFERROR(VLOOKUP(実施計画様式!L343,―!$O$2:$P$10,2,FALSE),0)</f>
        <v>0</v>
      </c>
      <c r="AG343">
        <f>IFERROR(VLOOKUP(実施計画様式!AG343,―!$Q$2:$R$3,2,FALSE),0)</f>
        <v>0</v>
      </c>
      <c r="AH343">
        <f>IFERROR(VLOOKUP(実施計画様式!AH343,―!$S$2:$T$3,2,FALSE),0)</f>
        <v>0</v>
      </c>
      <c r="AI343">
        <f>IFERROR(VLOOKUP(実施計画様式!AI343,―!$U$2:$V$3,2,FALSE),0)</f>
        <v>0</v>
      </c>
      <c r="AJ343">
        <f>IFERROR(VLOOKUP(実施計画様式!AJ343,―!$AD$2:$AE$14,2,FALSE),0)</f>
        <v>0</v>
      </c>
      <c r="AK343">
        <f>IFERROR(VLOOKUP(実施計画様式!AK343,―!$AD$2:$AE$14,2,FALSE),0)</f>
        <v>0</v>
      </c>
      <c r="AQ343">
        <f>IFERROR(VLOOKUP(実施計画様式!AQ343,―!$AG$2:$AH$4,2,FALSE),0)</f>
        <v>0</v>
      </c>
      <c r="AS343">
        <f t="shared" si="3"/>
        <v>0</v>
      </c>
      <c r="AT343">
        <v>99</v>
      </c>
      <c r="BB343" s="652" t="str">
        <f>IF(実施計画様式!F343="","",IF(PRODUCT(D343:AQ343)=0,"error",""))</f>
        <v/>
      </c>
    </row>
    <row r="344" spans="3:54">
      <c r="C344">
        <v>263</v>
      </c>
      <c r="D344" s="536">
        <f>IFERROR(VLOOKUP(実施計画様式!D344,―!A$14:B$16,2,FALSE),0)</f>
        <v>0</v>
      </c>
      <c r="E344">
        <f>IFERROR(VLOOKUP(実施計画様式!E344,―!$C$40:$D$47,2,FALSE),0)</f>
        <v>0</v>
      </c>
      <c r="F344">
        <f>IFERROR(VLOOKUP(実施計画様式!F344,―!$E$2:$F$2,2,FALSE),0)</f>
        <v>0</v>
      </c>
      <c r="G344">
        <f>IFERROR(VLOOKUP(実施計画様式!G344,―!$G$2:$H$2,2,FALSE),0)</f>
        <v>0</v>
      </c>
      <c r="H344">
        <f>IFERROR(VLOOKUP(実施計画様式!H344,―!$I$2:$J$2,2,FALSE),0)</f>
        <v>0</v>
      </c>
      <c r="J344">
        <f>IFERROR(VLOOKUP(実施計画様式!J344,―!$K$2:$L$2,2,FALSE),0)</f>
        <v>0</v>
      </c>
      <c r="K344">
        <f>IFERROR(VLOOKUP(実施計画様式!K344,―!$M$2:$N$2,2,FALSE),0)</f>
        <v>0</v>
      </c>
      <c r="L344">
        <f>IFERROR(VLOOKUP(実施計画様式!L344,―!$O$2:$P$10,2,FALSE),0)</f>
        <v>0</v>
      </c>
      <c r="AG344">
        <f>IFERROR(VLOOKUP(実施計画様式!AG344,―!$Q$2:$R$3,2,FALSE),0)</f>
        <v>0</v>
      </c>
      <c r="AH344">
        <f>IFERROR(VLOOKUP(実施計画様式!AH344,―!$S$2:$T$3,2,FALSE),0)</f>
        <v>0</v>
      </c>
      <c r="AI344">
        <f>IFERROR(VLOOKUP(実施計画様式!AI344,―!$U$2:$V$3,2,FALSE),0)</f>
        <v>0</v>
      </c>
      <c r="AJ344">
        <f>IFERROR(VLOOKUP(実施計画様式!AJ344,―!$AD$2:$AE$14,2,FALSE),0)</f>
        <v>0</v>
      </c>
      <c r="AK344">
        <f>IFERROR(VLOOKUP(実施計画様式!AK344,―!$AD$2:$AE$14,2,FALSE),0)</f>
        <v>0</v>
      </c>
      <c r="AQ344">
        <f>IFERROR(VLOOKUP(実施計画様式!AQ344,―!$AG$2:$AH$4,2,FALSE),0)</f>
        <v>0</v>
      </c>
      <c r="AS344">
        <f t="shared" si="3"/>
        <v>0</v>
      </c>
      <c r="AT344">
        <v>99</v>
      </c>
      <c r="BB344" s="652" t="str">
        <f>IF(実施計画様式!F344="","",IF(PRODUCT(D344:AQ344)=0,"error",""))</f>
        <v/>
      </c>
    </row>
    <row r="345" spans="3:54">
      <c r="C345">
        <v>264</v>
      </c>
      <c r="D345" s="536">
        <f>IFERROR(VLOOKUP(実施計画様式!D345,―!A$14:B$16,2,FALSE),0)</f>
        <v>0</v>
      </c>
      <c r="E345">
        <f>IFERROR(VLOOKUP(実施計画様式!E345,―!$C$40:$D$47,2,FALSE),0)</f>
        <v>0</v>
      </c>
      <c r="F345">
        <f>IFERROR(VLOOKUP(実施計画様式!F345,―!$E$2:$F$2,2,FALSE),0)</f>
        <v>0</v>
      </c>
      <c r="G345">
        <f>IFERROR(VLOOKUP(実施計画様式!G345,―!$G$2:$H$2,2,FALSE),0)</f>
        <v>0</v>
      </c>
      <c r="H345">
        <f>IFERROR(VLOOKUP(実施計画様式!H345,―!$I$2:$J$2,2,FALSE),0)</f>
        <v>0</v>
      </c>
      <c r="J345">
        <f>IFERROR(VLOOKUP(実施計画様式!J345,―!$K$2:$L$2,2,FALSE),0)</f>
        <v>0</v>
      </c>
      <c r="K345">
        <f>IFERROR(VLOOKUP(実施計画様式!K345,―!$M$2:$N$2,2,FALSE),0)</f>
        <v>0</v>
      </c>
      <c r="L345">
        <f>IFERROR(VLOOKUP(実施計画様式!L345,―!$O$2:$P$10,2,FALSE),0)</f>
        <v>0</v>
      </c>
      <c r="AG345">
        <f>IFERROR(VLOOKUP(実施計画様式!AG345,―!$Q$2:$R$3,2,FALSE),0)</f>
        <v>0</v>
      </c>
      <c r="AH345">
        <f>IFERROR(VLOOKUP(実施計画様式!AH345,―!$S$2:$T$3,2,FALSE),0)</f>
        <v>0</v>
      </c>
      <c r="AI345">
        <f>IFERROR(VLOOKUP(実施計画様式!AI345,―!$U$2:$V$3,2,FALSE),0)</f>
        <v>0</v>
      </c>
      <c r="AJ345">
        <f>IFERROR(VLOOKUP(実施計画様式!AJ345,―!$AD$2:$AE$14,2,FALSE),0)</f>
        <v>0</v>
      </c>
      <c r="AK345">
        <f>IFERROR(VLOOKUP(実施計画様式!AK345,―!$AD$2:$AE$14,2,FALSE),0)</f>
        <v>0</v>
      </c>
      <c r="AQ345">
        <f>IFERROR(VLOOKUP(実施計画様式!AQ345,―!$AG$2:$AH$4,2,FALSE),0)</f>
        <v>0</v>
      </c>
      <c r="AS345">
        <f t="shared" si="3"/>
        <v>0</v>
      </c>
      <c r="AT345">
        <v>99</v>
      </c>
      <c r="BB345" s="652" t="str">
        <f>IF(実施計画様式!F345="","",IF(PRODUCT(D345:AQ345)=0,"error",""))</f>
        <v/>
      </c>
    </row>
    <row r="346" spans="3:54">
      <c r="C346">
        <v>265</v>
      </c>
      <c r="D346" s="536">
        <f>IFERROR(VLOOKUP(実施計画様式!D346,―!A$14:B$16,2,FALSE),0)</f>
        <v>0</v>
      </c>
      <c r="E346">
        <f>IFERROR(VLOOKUP(実施計画様式!E346,―!$C$40:$D$47,2,FALSE),0)</f>
        <v>0</v>
      </c>
      <c r="F346">
        <f>IFERROR(VLOOKUP(実施計画様式!F346,―!$E$2:$F$2,2,FALSE),0)</f>
        <v>0</v>
      </c>
      <c r="G346">
        <f>IFERROR(VLOOKUP(実施計画様式!G346,―!$G$2:$H$2,2,FALSE),0)</f>
        <v>0</v>
      </c>
      <c r="H346">
        <f>IFERROR(VLOOKUP(実施計画様式!H346,―!$I$2:$J$2,2,FALSE),0)</f>
        <v>0</v>
      </c>
      <c r="J346">
        <f>IFERROR(VLOOKUP(実施計画様式!J346,―!$K$2:$L$2,2,FALSE),0)</f>
        <v>0</v>
      </c>
      <c r="K346">
        <f>IFERROR(VLOOKUP(実施計画様式!K346,―!$M$2:$N$2,2,FALSE),0)</f>
        <v>0</v>
      </c>
      <c r="L346">
        <f>IFERROR(VLOOKUP(実施計画様式!L346,―!$O$2:$P$10,2,FALSE),0)</f>
        <v>0</v>
      </c>
      <c r="AG346">
        <f>IFERROR(VLOOKUP(実施計画様式!AG346,―!$Q$2:$R$3,2,FALSE),0)</f>
        <v>0</v>
      </c>
      <c r="AH346">
        <f>IFERROR(VLOOKUP(実施計画様式!AH346,―!$S$2:$T$3,2,FALSE),0)</f>
        <v>0</v>
      </c>
      <c r="AI346">
        <f>IFERROR(VLOOKUP(実施計画様式!AI346,―!$U$2:$V$3,2,FALSE),0)</f>
        <v>0</v>
      </c>
      <c r="AJ346">
        <f>IFERROR(VLOOKUP(実施計画様式!AJ346,―!$AD$2:$AE$14,2,FALSE),0)</f>
        <v>0</v>
      </c>
      <c r="AK346">
        <f>IFERROR(VLOOKUP(実施計画様式!AK346,―!$AD$2:$AE$14,2,FALSE),0)</f>
        <v>0</v>
      </c>
      <c r="AQ346">
        <f>IFERROR(VLOOKUP(実施計画様式!AQ346,―!$AG$2:$AH$4,2,FALSE),0)</f>
        <v>0</v>
      </c>
      <c r="AS346">
        <f t="shared" si="3"/>
        <v>0</v>
      </c>
      <c r="AT346">
        <v>99</v>
      </c>
      <c r="BB346" s="652" t="str">
        <f>IF(実施計画様式!F346="","",IF(PRODUCT(D346:AQ346)=0,"error",""))</f>
        <v/>
      </c>
    </row>
    <row r="347" spans="3:54">
      <c r="C347">
        <v>266</v>
      </c>
      <c r="D347" s="536">
        <f>IFERROR(VLOOKUP(実施計画様式!D347,―!A$14:B$16,2,FALSE),0)</f>
        <v>0</v>
      </c>
      <c r="E347">
        <f>IFERROR(VLOOKUP(実施計画様式!E347,―!$C$40:$D$47,2,FALSE),0)</f>
        <v>0</v>
      </c>
      <c r="F347">
        <f>IFERROR(VLOOKUP(実施計画様式!F347,―!$E$2:$F$2,2,FALSE),0)</f>
        <v>0</v>
      </c>
      <c r="G347">
        <f>IFERROR(VLOOKUP(実施計画様式!G347,―!$G$2:$H$2,2,FALSE),0)</f>
        <v>0</v>
      </c>
      <c r="H347">
        <f>IFERROR(VLOOKUP(実施計画様式!H347,―!$I$2:$J$2,2,FALSE),0)</f>
        <v>0</v>
      </c>
      <c r="J347">
        <f>IFERROR(VLOOKUP(実施計画様式!J347,―!$K$2:$L$2,2,FALSE),0)</f>
        <v>0</v>
      </c>
      <c r="K347">
        <f>IFERROR(VLOOKUP(実施計画様式!K347,―!$M$2:$N$2,2,FALSE),0)</f>
        <v>0</v>
      </c>
      <c r="L347">
        <f>IFERROR(VLOOKUP(実施計画様式!L347,―!$O$2:$P$10,2,FALSE),0)</f>
        <v>0</v>
      </c>
      <c r="AG347">
        <f>IFERROR(VLOOKUP(実施計画様式!AG347,―!$Q$2:$R$3,2,FALSE),0)</f>
        <v>0</v>
      </c>
      <c r="AH347">
        <f>IFERROR(VLOOKUP(実施計画様式!AH347,―!$S$2:$T$3,2,FALSE),0)</f>
        <v>0</v>
      </c>
      <c r="AI347">
        <f>IFERROR(VLOOKUP(実施計画様式!AI347,―!$U$2:$V$3,2,FALSE),0)</f>
        <v>0</v>
      </c>
      <c r="AJ347">
        <f>IFERROR(VLOOKUP(実施計画様式!AJ347,―!$AD$2:$AE$14,2,FALSE),0)</f>
        <v>0</v>
      </c>
      <c r="AK347">
        <f>IFERROR(VLOOKUP(実施計画様式!AK347,―!$AD$2:$AE$14,2,FALSE),0)</f>
        <v>0</v>
      </c>
      <c r="AQ347">
        <f>IFERROR(VLOOKUP(実施計画様式!AQ347,―!$AG$2:$AH$4,2,FALSE),0)</f>
        <v>0</v>
      </c>
      <c r="AS347">
        <f t="shared" ref="AS347:AS410" si="4">IF(AI347=1,"事業終期_通常",IF(AI347=2,"事業終期_基金",0))</f>
        <v>0</v>
      </c>
      <c r="AT347">
        <v>99</v>
      </c>
      <c r="BB347" s="652" t="str">
        <f>IF(実施計画様式!F347="","",IF(PRODUCT(D347:AQ347)=0,"error",""))</f>
        <v/>
      </c>
    </row>
    <row r="348" spans="3:54">
      <c r="C348">
        <v>267</v>
      </c>
      <c r="D348" s="536">
        <f>IFERROR(VLOOKUP(実施計画様式!D348,―!A$14:B$16,2,FALSE),0)</f>
        <v>0</v>
      </c>
      <c r="E348">
        <f>IFERROR(VLOOKUP(実施計画様式!E348,―!$C$40:$D$47,2,FALSE),0)</f>
        <v>0</v>
      </c>
      <c r="F348">
        <f>IFERROR(VLOOKUP(実施計画様式!F348,―!$E$2:$F$2,2,FALSE),0)</f>
        <v>0</v>
      </c>
      <c r="G348">
        <f>IFERROR(VLOOKUP(実施計画様式!G348,―!$G$2:$H$2,2,FALSE),0)</f>
        <v>0</v>
      </c>
      <c r="H348">
        <f>IFERROR(VLOOKUP(実施計画様式!H348,―!$I$2:$J$2,2,FALSE),0)</f>
        <v>0</v>
      </c>
      <c r="J348">
        <f>IFERROR(VLOOKUP(実施計画様式!J348,―!$K$2:$L$2,2,FALSE),0)</f>
        <v>0</v>
      </c>
      <c r="K348">
        <f>IFERROR(VLOOKUP(実施計画様式!K348,―!$M$2:$N$2,2,FALSE),0)</f>
        <v>0</v>
      </c>
      <c r="L348">
        <f>IFERROR(VLOOKUP(実施計画様式!L348,―!$O$2:$P$10,2,FALSE),0)</f>
        <v>0</v>
      </c>
      <c r="AG348">
        <f>IFERROR(VLOOKUP(実施計画様式!AG348,―!$Q$2:$R$3,2,FALSE),0)</f>
        <v>0</v>
      </c>
      <c r="AH348">
        <f>IFERROR(VLOOKUP(実施計画様式!AH348,―!$S$2:$T$3,2,FALSE),0)</f>
        <v>0</v>
      </c>
      <c r="AI348">
        <f>IFERROR(VLOOKUP(実施計画様式!AI348,―!$U$2:$V$3,2,FALSE),0)</f>
        <v>0</v>
      </c>
      <c r="AJ348">
        <f>IFERROR(VLOOKUP(実施計画様式!AJ348,―!$AD$2:$AE$14,2,FALSE),0)</f>
        <v>0</v>
      </c>
      <c r="AK348">
        <f>IFERROR(VLOOKUP(実施計画様式!AK348,―!$AD$2:$AE$14,2,FALSE),0)</f>
        <v>0</v>
      </c>
      <c r="AQ348">
        <f>IFERROR(VLOOKUP(実施計画様式!AQ348,―!$AG$2:$AH$4,2,FALSE),0)</f>
        <v>0</v>
      </c>
      <c r="AS348">
        <f t="shared" si="4"/>
        <v>0</v>
      </c>
      <c r="AT348">
        <v>99</v>
      </c>
      <c r="BB348" s="652" t="str">
        <f>IF(実施計画様式!F348="","",IF(PRODUCT(D348:AQ348)=0,"error",""))</f>
        <v/>
      </c>
    </row>
    <row r="349" spans="3:54">
      <c r="C349">
        <v>268</v>
      </c>
      <c r="D349" s="536">
        <f>IFERROR(VLOOKUP(実施計画様式!D349,―!A$14:B$16,2,FALSE),0)</f>
        <v>0</v>
      </c>
      <c r="E349">
        <f>IFERROR(VLOOKUP(実施計画様式!E349,―!$C$40:$D$47,2,FALSE),0)</f>
        <v>0</v>
      </c>
      <c r="F349">
        <f>IFERROR(VLOOKUP(実施計画様式!F349,―!$E$2:$F$2,2,FALSE),0)</f>
        <v>0</v>
      </c>
      <c r="G349">
        <f>IFERROR(VLOOKUP(実施計画様式!G349,―!$G$2:$H$2,2,FALSE),0)</f>
        <v>0</v>
      </c>
      <c r="H349">
        <f>IFERROR(VLOOKUP(実施計画様式!H349,―!$I$2:$J$2,2,FALSE),0)</f>
        <v>0</v>
      </c>
      <c r="J349">
        <f>IFERROR(VLOOKUP(実施計画様式!J349,―!$K$2:$L$2,2,FALSE),0)</f>
        <v>0</v>
      </c>
      <c r="K349">
        <f>IFERROR(VLOOKUP(実施計画様式!K349,―!$M$2:$N$2,2,FALSE),0)</f>
        <v>0</v>
      </c>
      <c r="L349">
        <f>IFERROR(VLOOKUP(実施計画様式!L349,―!$O$2:$P$10,2,FALSE),0)</f>
        <v>0</v>
      </c>
      <c r="AG349">
        <f>IFERROR(VLOOKUP(実施計画様式!AG349,―!$Q$2:$R$3,2,FALSE),0)</f>
        <v>0</v>
      </c>
      <c r="AH349">
        <f>IFERROR(VLOOKUP(実施計画様式!AH349,―!$S$2:$T$3,2,FALSE),0)</f>
        <v>0</v>
      </c>
      <c r="AI349">
        <f>IFERROR(VLOOKUP(実施計画様式!AI349,―!$U$2:$V$3,2,FALSE),0)</f>
        <v>0</v>
      </c>
      <c r="AJ349">
        <f>IFERROR(VLOOKUP(実施計画様式!AJ349,―!$AD$2:$AE$14,2,FALSE),0)</f>
        <v>0</v>
      </c>
      <c r="AK349">
        <f>IFERROR(VLOOKUP(実施計画様式!AK349,―!$AD$2:$AE$14,2,FALSE),0)</f>
        <v>0</v>
      </c>
      <c r="AQ349">
        <f>IFERROR(VLOOKUP(実施計画様式!AQ349,―!$AG$2:$AH$4,2,FALSE),0)</f>
        <v>0</v>
      </c>
      <c r="AS349">
        <f t="shared" si="4"/>
        <v>0</v>
      </c>
      <c r="AT349">
        <v>99</v>
      </c>
      <c r="BB349" s="652" t="str">
        <f>IF(実施計画様式!F349="","",IF(PRODUCT(D349:AQ349)=0,"error",""))</f>
        <v/>
      </c>
    </row>
    <row r="350" spans="3:54">
      <c r="C350">
        <v>269</v>
      </c>
      <c r="D350" s="536">
        <f>IFERROR(VLOOKUP(実施計画様式!D350,―!A$14:B$16,2,FALSE),0)</f>
        <v>0</v>
      </c>
      <c r="E350">
        <f>IFERROR(VLOOKUP(実施計画様式!E350,―!$C$40:$D$47,2,FALSE),0)</f>
        <v>0</v>
      </c>
      <c r="F350">
        <f>IFERROR(VLOOKUP(実施計画様式!F350,―!$E$2:$F$2,2,FALSE),0)</f>
        <v>0</v>
      </c>
      <c r="G350">
        <f>IFERROR(VLOOKUP(実施計画様式!G350,―!$G$2:$H$2,2,FALSE),0)</f>
        <v>0</v>
      </c>
      <c r="H350">
        <f>IFERROR(VLOOKUP(実施計画様式!H350,―!$I$2:$J$2,2,FALSE),0)</f>
        <v>0</v>
      </c>
      <c r="J350">
        <f>IFERROR(VLOOKUP(実施計画様式!J350,―!$K$2:$L$2,2,FALSE),0)</f>
        <v>0</v>
      </c>
      <c r="K350">
        <f>IFERROR(VLOOKUP(実施計画様式!K350,―!$M$2:$N$2,2,FALSE),0)</f>
        <v>0</v>
      </c>
      <c r="L350">
        <f>IFERROR(VLOOKUP(実施計画様式!L350,―!$O$2:$P$10,2,FALSE),0)</f>
        <v>0</v>
      </c>
      <c r="AG350">
        <f>IFERROR(VLOOKUP(実施計画様式!AG350,―!$Q$2:$R$3,2,FALSE),0)</f>
        <v>0</v>
      </c>
      <c r="AH350">
        <f>IFERROR(VLOOKUP(実施計画様式!AH350,―!$S$2:$T$3,2,FALSE),0)</f>
        <v>0</v>
      </c>
      <c r="AI350">
        <f>IFERROR(VLOOKUP(実施計画様式!AI350,―!$U$2:$V$3,2,FALSE),0)</f>
        <v>0</v>
      </c>
      <c r="AJ350">
        <f>IFERROR(VLOOKUP(実施計画様式!AJ350,―!$AD$2:$AE$14,2,FALSE),0)</f>
        <v>0</v>
      </c>
      <c r="AK350">
        <f>IFERROR(VLOOKUP(実施計画様式!AK350,―!$AD$2:$AE$14,2,FALSE),0)</f>
        <v>0</v>
      </c>
      <c r="AQ350">
        <f>IFERROR(VLOOKUP(実施計画様式!AQ350,―!$AG$2:$AH$4,2,FALSE),0)</f>
        <v>0</v>
      </c>
      <c r="AS350">
        <f t="shared" si="4"/>
        <v>0</v>
      </c>
      <c r="AT350">
        <v>99</v>
      </c>
      <c r="BB350" s="652" t="str">
        <f>IF(実施計画様式!F350="","",IF(PRODUCT(D350:AQ350)=0,"error",""))</f>
        <v/>
      </c>
    </row>
    <row r="351" spans="3:54">
      <c r="C351">
        <v>270</v>
      </c>
      <c r="D351" s="536">
        <f>IFERROR(VLOOKUP(実施計画様式!D351,―!A$14:B$16,2,FALSE),0)</f>
        <v>0</v>
      </c>
      <c r="E351">
        <f>IFERROR(VLOOKUP(実施計画様式!E351,―!$C$40:$D$47,2,FALSE),0)</f>
        <v>0</v>
      </c>
      <c r="F351">
        <f>IFERROR(VLOOKUP(実施計画様式!F351,―!$E$2:$F$2,2,FALSE),0)</f>
        <v>0</v>
      </c>
      <c r="G351">
        <f>IFERROR(VLOOKUP(実施計画様式!G351,―!$G$2:$H$2,2,FALSE),0)</f>
        <v>0</v>
      </c>
      <c r="H351">
        <f>IFERROR(VLOOKUP(実施計画様式!H351,―!$I$2:$J$2,2,FALSE),0)</f>
        <v>0</v>
      </c>
      <c r="J351">
        <f>IFERROR(VLOOKUP(実施計画様式!J351,―!$K$2:$L$2,2,FALSE),0)</f>
        <v>0</v>
      </c>
      <c r="K351">
        <f>IFERROR(VLOOKUP(実施計画様式!K351,―!$M$2:$N$2,2,FALSE),0)</f>
        <v>0</v>
      </c>
      <c r="L351">
        <f>IFERROR(VLOOKUP(実施計画様式!L351,―!$O$2:$P$10,2,FALSE),0)</f>
        <v>0</v>
      </c>
      <c r="AG351">
        <f>IFERROR(VLOOKUP(実施計画様式!AG351,―!$Q$2:$R$3,2,FALSE),0)</f>
        <v>0</v>
      </c>
      <c r="AH351">
        <f>IFERROR(VLOOKUP(実施計画様式!AH351,―!$S$2:$T$3,2,FALSE),0)</f>
        <v>0</v>
      </c>
      <c r="AI351">
        <f>IFERROR(VLOOKUP(実施計画様式!AI351,―!$U$2:$V$3,2,FALSE),0)</f>
        <v>0</v>
      </c>
      <c r="AJ351">
        <f>IFERROR(VLOOKUP(実施計画様式!AJ351,―!$AD$2:$AE$14,2,FALSE),0)</f>
        <v>0</v>
      </c>
      <c r="AK351">
        <f>IFERROR(VLOOKUP(実施計画様式!AK351,―!$AD$2:$AE$14,2,FALSE),0)</f>
        <v>0</v>
      </c>
      <c r="AQ351">
        <f>IFERROR(VLOOKUP(実施計画様式!AQ351,―!$AG$2:$AH$4,2,FALSE),0)</f>
        <v>0</v>
      </c>
      <c r="AS351">
        <f t="shared" si="4"/>
        <v>0</v>
      </c>
      <c r="AT351">
        <v>99</v>
      </c>
      <c r="BB351" s="652" t="str">
        <f>IF(実施計画様式!F351="","",IF(PRODUCT(D351:AQ351)=0,"error",""))</f>
        <v/>
      </c>
    </row>
    <row r="352" spans="3:54">
      <c r="C352">
        <v>271</v>
      </c>
      <c r="D352" s="536">
        <f>IFERROR(VLOOKUP(実施計画様式!D352,―!A$14:B$16,2,FALSE),0)</f>
        <v>0</v>
      </c>
      <c r="E352">
        <f>IFERROR(VLOOKUP(実施計画様式!E352,―!$C$40:$D$47,2,FALSE),0)</f>
        <v>0</v>
      </c>
      <c r="F352">
        <f>IFERROR(VLOOKUP(実施計画様式!F352,―!$E$2:$F$2,2,FALSE),0)</f>
        <v>0</v>
      </c>
      <c r="G352">
        <f>IFERROR(VLOOKUP(実施計画様式!G352,―!$G$2:$H$2,2,FALSE),0)</f>
        <v>0</v>
      </c>
      <c r="H352">
        <f>IFERROR(VLOOKUP(実施計画様式!H352,―!$I$2:$J$2,2,FALSE),0)</f>
        <v>0</v>
      </c>
      <c r="J352">
        <f>IFERROR(VLOOKUP(実施計画様式!J352,―!$K$2:$L$2,2,FALSE),0)</f>
        <v>0</v>
      </c>
      <c r="K352">
        <f>IFERROR(VLOOKUP(実施計画様式!K352,―!$M$2:$N$2,2,FALSE),0)</f>
        <v>0</v>
      </c>
      <c r="L352">
        <f>IFERROR(VLOOKUP(実施計画様式!L352,―!$O$2:$P$10,2,FALSE),0)</f>
        <v>0</v>
      </c>
      <c r="AG352">
        <f>IFERROR(VLOOKUP(実施計画様式!AG352,―!$Q$2:$R$3,2,FALSE),0)</f>
        <v>0</v>
      </c>
      <c r="AH352">
        <f>IFERROR(VLOOKUP(実施計画様式!AH352,―!$S$2:$T$3,2,FALSE),0)</f>
        <v>0</v>
      </c>
      <c r="AI352">
        <f>IFERROR(VLOOKUP(実施計画様式!AI352,―!$U$2:$V$3,2,FALSE),0)</f>
        <v>0</v>
      </c>
      <c r="AJ352">
        <f>IFERROR(VLOOKUP(実施計画様式!AJ352,―!$AD$2:$AE$14,2,FALSE),0)</f>
        <v>0</v>
      </c>
      <c r="AK352">
        <f>IFERROR(VLOOKUP(実施計画様式!AK352,―!$AD$2:$AE$14,2,FALSE),0)</f>
        <v>0</v>
      </c>
      <c r="AQ352">
        <f>IFERROR(VLOOKUP(実施計画様式!AQ352,―!$AG$2:$AH$4,2,FALSE),0)</f>
        <v>0</v>
      </c>
      <c r="AS352">
        <f t="shared" si="4"/>
        <v>0</v>
      </c>
      <c r="AT352">
        <v>99</v>
      </c>
      <c r="BB352" s="652" t="str">
        <f>IF(実施計画様式!F352="","",IF(PRODUCT(D352:AQ352)=0,"error",""))</f>
        <v/>
      </c>
    </row>
    <row r="353" spans="3:54">
      <c r="C353">
        <v>272</v>
      </c>
      <c r="D353" s="536">
        <f>IFERROR(VLOOKUP(実施計画様式!D353,―!A$14:B$16,2,FALSE),0)</f>
        <v>0</v>
      </c>
      <c r="E353">
        <f>IFERROR(VLOOKUP(実施計画様式!E353,―!$C$40:$D$47,2,FALSE),0)</f>
        <v>0</v>
      </c>
      <c r="F353">
        <f>IFERROR(VLOOKUP(実施計画様式!F353,―!$E$2:$F$2,2,FALSE),0)</f>
        <v>0</v>
      </c>
      <c r="G353">
        <f>IFERROR(VLOOKUP(実施計画様式!G353,―!$G$2:$H$2,2,FALSE),0)</f>
        <v>0</v>
      </c>
      <c r="H353">
        <f>IFERROR(VLOOKUP(実施計画様式!H353,―!$I$2:$J$2,2,FALSE),0)</f>
        <v>0</v>
      </c>
      <c r="J353">
        <f>IFERROR(VLOOKUP(実施計画様式!J353,―!$K$2:$L$2,2,FALSE),0)</f>
        <v>0</v>
      </c>
      <c r="K353">
        <f>IFERROR(VLOOKUP(実施計画様式!K353,―!$M$2:$N$2,2,FALSE),0)</f>
        <v>0</v>
      </c>
      <c r="L353">
        <f>IFERROR(VLOOKUP(実施計画様式!L353,―!$O$2:$P$10,2,FALSE),0)</f>
        <v>0</v>
      </c>
      <c r="AG353">
        <f>IFERROR(VLOOKUP(実施計画様式!AG353,―!$Q$2:$R$3,2,FALSE),0)</f>
        <v>0</v>
      </c>
      <c r="AH353">
        <f>IFERROR(VLOOKUP(実施計画様式!AH353,―!$S$2:$T$3,2,FALSE),0)</f>
        <v>0</v>
      </c>
      <c r="AI353">
        <f>IFERROR(VLOOKUP(実施計画様式!AI353,―!$U$2:$V$3,2,FALSE),0)</f>
        <v>0</v>
      </c>
      <c r="AJ353">
        <f>IFERROR(VLOOKUP(実施計画様式!AJ353,―!$AD$2:$AE$14,2,FALSE),0)</f>
        <v>0</v>
      </c>
      <c r="AK353">
        <f>IFERROR(VLOOKUP(実施計画様式!AK353,―!$AD$2:$AE$14,2,FALSE),0)</f>
        <v>0</v>
      </c>
      <c r="AQ353">
        <f>IFERROR(VLOOKUP(実施計画様式!AQ353,―!$AG$2:$AH$4,2,FALSE),0)</f>
        <v>0</v>
      </c>
      <c r="AS353">
        <f t="shared" si="4"/>
        <v>0</v>
      </c>
      <c r="AT353">
        <v>99</v>
      </c>
      <c r="BB353" s="652" t="str">
        <f>IF(実施計画様式!F353="","",IF(PRODUCT(D353:AQ353)=0,"error",""))</f>
        <v/>
      </c>
    </row>
    <row r="354" spans="3:54">
      <c r="C354">
        <v>273</v>
      </c>
      <c r="D354" s="536">
        <f>IFERROR(VLOOKUP(実施計画様式!D354,―!A$14:B$16,2,FALSE),0)</f>
        <v>0</v>
      </c>
      <c r="E354">
        <f>IFERROR(VLOOKUP(実施計画様式!E354,―!$C$40:$D$47,2,FALSE),0)</f>
        <v>0</v>
      </c>
      <c r="F354">
        <f>IFERROR(VLOOKUP(実施計画様式!F354,―!$E$2:$F$2,2,FALSE),0)</f>
        <v>0</v>
      </c>
      <c r="G354">
        <f>IFERROR(VLOOKUP(実施計画様式!G354,―!$G$2:$H$2,2,FALSE),0)</f>
        <v>0</v>
      </c>
      <c r="H354">
        <f>IFERROR(VLOOKUP(実施計画様式!H354,―!$I$2:$J$2,2,FALSE),0)</f>
        <v>0</v>
      </c>
      <c r="J354">
        <f>IFERROR(VLOOKUP(実施計画様式!J354,―!$K$2:$L$2,2,FALSE),0)</f>
        <v>0</v>
      </c>
      <c r="K354">
        <f>IFERROR(VLOOKUP(実施計画様式!K354,―!$M$2:$N$2,2,FALSE),0)</f>
        <v>0</v>
      </c>
      <c r="L354">
        <f>IFERROR(VLOOKUP(実施計画様式!L354,―!$O$2:$P$10,2,FALSE),0)</f>
        <v>0</v>
      </c>
      <c r="AG354">
        <f>IFERROR(VLOOKUP(実施計画様式!AG354,―!$Q$2:$R$3,2,FALSE),0)</f>
        <v>0</v>
      </c>
      <c r="AH354">
        <f>IFERROR(VLOOKUP(実施計画様式!AH354,―!$S$2:$T$3,2,FALSE),0)</f>
        <v>0</v>
      </c>
      <c r="AI354">
        <f>IFERROR(VLOOKUP(実施計画様式!AI354,―!$U$2:$V$3,2,FALSE),0)</f>
        <v>0</v>
      </c>
      <c r="AJ354">
        <f>IFERROR(VLOOKUP(実施計画様式!AJ354,―!$AD$2:$AE$14,2,FALSE),0)</f>
        <v>0</v>
      </c>
      <c r="AK354">
        <f>IFERROR(VLOOKUP(実施計画様式!AK354,―!$AD$2:$AE$14,2,FALSE),0)</f>
        <v>0</v>
      </c>
      <c r="AQ354">
        <f>IFERROR(VLOOKUP(実施計画様式!AQ354,―!$AG$2:$AH$4,2,FALSE),0)</f>
        <v>0</v>
      </c>
      <c r="AS354">
        <f t="shared" si="4"/>
        <v>0</v>
      </c>
      <c r="AT354">
        <v>99</v>
      </c>
      <c r="BB354" s="652" t="str">
        <f>IF(実施計画様式!F354="","",IF(PRODUCT(D354:AQ354)=0,"error",""))</f>
        <v/>
      </c>
    </row>
    <row r="355" spans="3:54">
      <c r="C355">
        <v>274</v>
      </c>
      <c r="D355" s="536">
        <f>IFERROR(VLOOKUP(実施計画様式!D355,―!A$14:B$16,2,FALSE),0)</f>
        <v>0</v>
      </c>
      <c r="E355">
        <f>IFERROR(VLOOKUP(実施計画様式!E355,―!$C$40:$D$47,2,FALSE),0)</f>
        <v>0</v>
      </c>
      <c r="F355">
        <f>IFERROR(VLOOKUP(実施計画様式!F355,―!$E$2:$F$2,2,FALSE),0)</f>
        <v>0</v>
      </c>
      <c r="G355">
        <f>IFERROR(VLOOKUP(実施計画様式!G355,―!$G$2:$H$2,2,FALSE),0)</f>
        <v>0</v>
      </c>
      <c r="H355">
        <f>IFERROR(VLOOKUP(実施計画様式!H355,―!$I$2:$J$2,2,FALSE),0)</f>
        <v>0</v>
      </c>
      <c r="J355">
        <f>IFERROR(VLOOKUP(実施計画様式!J355,―!$K$2:$L$2,2,FALSE),0)</f>
        <v>0</v>
      </c>
      <c r="K355">
        <f>IFERROR(VLOOKUP(実施計画様式!K355,―!$M$2:$N$2,2,FALSE),0)</f>
        <v>0</v>
      </c>
      <c r="L355">
        <f>IFERROR(VLOOKUP(実施計画様式!L355,―!$O$2:$P$10,2,FALSE),0)</f>
        <v>0</v>
      </c>
      <c r="AG355">
        <f>IFERROR(VLOOKUP(実施計画様式!AG355,―!$Q$2:$R$3,2,FALSE),0)</f>
        <v>0</v>
      </c>
      <c r="AH355">
        <f>IFERROR(VLOOKUP(実施計画様式!AH355,―!$S$2:$T$3,2,FALSE),0)</f>
        <v>0</v>
      </c>
      <c r="AI355">
        <f>IFERROR(VLOOKUP(実施計画様式!AI355,―!$U$2:$V$3,2,FALSE),0)</f>
        <v>0</v>
      </c>
      <c r="AJ355">
        <f>IFERROR(VLOOKUP(実施計画様式!AJ355,―!$AD$2:$AE$14,2,FALSE),0)</f>
        <v>0</v>
      </c>
      <c r="AK355">
        <f>IFERROR(VLOOKUP(実施計画様式!AK355,―!$AD$2:$AE$14,2,FALSE),0)</f>
        <v>0</v>
      </c>
      <c r="AQ355">
        <f>IFERROR(VLOOKUP(実施計画様式!AQ355,―!$AG$2:$AH$4,2,FALSE),0)</f>
        <v>0</v>
      </c>
      <c r="AS355">
        <f t="shared" si="4"/>
        <v>0</v>
      </c>
      <c r="AT355">
        <v>99</v>
      </c>
      <c r="BB355" s="652" t="str">
        <f>IF(実施計画様式!F355="","",IF(PRODUCT(D355:AQ355)=0,"error",""))</f>
        <v/>
      </c>
    </row>
    <row r="356" spans="3:54">
      <c r="C356">
        <v>275</v>
      </c>
      <c r="D356" s="536">
        <f>IFERROR(VLOOKUP(実施計画様式!D356,―!A$14:B$16,2,FALSE),0)</f>
        <v>0</v>
      </c>
      <c r="E356">
        <f>IFERROR(VLOOKUP(実施計画様式!E356,―!$C$40:$D$47,2,FALSE),0)</f>
        <v>0</v>
      </c>
      <c r="F356">
        <f>IFERROR(VLOOKUP(実施計画様式!F356,―!$E$2:$F$2,2,FALSE),0)</f>
        <v>0</v>
      </c>
      <c r="G356">
        <f>IFERROR(VLOOKUP(実施計画様式!G356,―!$G$2:$H$2,2,FALSE),0)</f>
        <v>0</v>
      </c>
      <c r="H356">
        <f>IFERROR(VLOOKUP(実施計画様式!H356,―!$I$2:$J$2,2,FALSE),0)</f>
        <v>0</v>
      </c>
      <c r="J356">
        <f>IFERROR(VLOOKUP(実施計画様式!J356,―!$K$2:$L$2,2,FALSE),0)</f>
        <v>0</v>
      </c>
      <c r="K356">
        <f>IFERROR(VLOOKUP(実施計画様式!K356,―!$M$2:$N$2,2,FALSE),0)</f>
        <v>0</v>
      </c>
      <c r="L356">
        <f>IFERROR(VLOOKUP(実施計画様式!L356,―!$O$2:$P$10,2,FALSE),0)</f>
        <v>0</v>
      </c>
      <c r="AG356">
        <f>IFERROR(VLOOKUP(実施計画様式!AG356,―!$Q$2:$R$3,2,FALSE),0)</f>
        <v>0</v>
      </c>
      <c r="AH356">
        <f>IFERROR(VLOOKUP(実施計画様式!AH356,―!$S$2:$T$3,2,FALSE),0)</f>
        <v>0</v>
      </c>
      <c r="AI356">
        <f>IFERROR(VLOOKUP(実施計画様式!AI356,―!$U$2:$V$3,2,FALSE),0)</f>
        <v>0</v>
      </c>
      <c r="AJ356">
        <f>IFERROR(VLOOKUP(実施計画様式!AJ356,―!$AD$2:$AE$14,2,FALSE),0)</f>
        <v>0</v>
      </c>
      <c r="AK356">
        <f>IFERROR(VLOOKUP(実施計画様式!AK356,―!$AD$2:$AE$14,2,FALSE),0)</f>
        <v>0</v>
      </c>
      <c r="AQ356">
        <f>IFERROR(VLOOKUP(実施計画様式!AQ356,―!$AG$2:$AH$4,2,FALSE),0)</f>
        <v>0</v>
      </c>
      <c r="AS356">
        <f t="shared" si="4"/>
        <v>0</v>
      </c>
      <c r="AT356">
        <v>99</v>
      </c>
      <c r="BB356" s="652" t="str">
        <f>IF(実施計画様式!F356="","",IF(PRODUCT(D356:AQ356)=0,"error",""))</f>
        <v/>
      </c>
    </row>
    <row r="357" spans="3:54">
      <c r="C357">
        <v>276</v>
      </c>
      <c r="D357" s="536">
        <f>IFERROR(VLOOKUP(実施計画様式!D357,―!A$14:B$16,2,FALSE),0)</f>
        <v>0</v>
      </c>
      <c r="E357">
        <f>IFERROR(VLOOKUP(実施計画様式!E357,―!$C$40:$D$47,2,FALSE),0)</f>
        <v>0</v>
      </c>
      <c r="F357">
        <f>IFERROR(VLOOKUP(実施計画様式!F357,―!$E$2:$F$2,2,FALSE),0)</f>
        <v>0</v>
      </c>
      <c r="G357">
        <f>IFERROR(VLOOKUP(実施計画様式!G357,―!$G$2:$H$2,2,FALSE),0)</f>
        <v>0</v>
      </c>
      <c r="H357">
        <f>IFERROR(VLOOKUP(実施計画様式!H357,―!$I$2:$J$2,2,FALSE),0)</f>
        <v>0</v>
      </c>
      <c r="J357">
        <f>IFERROR(VLOOKUP(実施計画様式!J357,―!$K$2:$L$2,2,FALSE),0)</f>
        <v>0</v>
      </c>
      <c r="K357">
        <f>IFERROR(VLOOKUP(実施計画様式!K357,―!$M$2:$N$2,2,FALSE),0)</f>
        <v>0</v>
      </c>
      <c r="L357">
        <f>IFERROR(VLOOKUP(実施計画様式!L357,―!$O$2:$P$10,2,FALSE),0)</f>
        <v>0</v>
      </c>
      <c r="AG357">
        <f>IFERROR(VLOOKUP(実施計画様式!AG357,―!$Q$2:$R$3,2,FALSE),0)</f>
        <v>0</v>
      </c>
      <c r="AH357">
        <f>IFERROR(VLOOKUP(実施計画様式!AH357,―!$S$2:$T$3,2,FALSE),0)</f>
        <v>0</v>
      </c>
      <c r="AI357">
        <f>IFERROR(VLOOKUP(実施計画様式!AI357,―!$U$2:$V$3,2,FALSE),0)</f>
        <v>0</v>
      </c>
      <c r="AJ357">
        <f>IFERROR(VLOOKUP(実施計画様式!AJ357,―!$AD$2:$AE$14,2,FALSE),0)</f>
        <v>0</v>
      </c>
      <c r="AK357">
        <f>IFERROR(VLOOKUP(実施計画様式!AK357,―!$AD$2:$AE$14,2,FALSE),0)</f>
        <v>0</v>
      </c>
      <c r="AQ357">
        <f>IFERROR(VLOOKUP(実施計画様式!AQ357,―!$AG$2:$AH$4,2,FALSE),0)</f>
        <v>0</v>
      </c>
      <c r="AS357">
        <f t="shared" si="4"/>
        <v>0</v>
      </c>
      <c r="AT357">
        <v>99</v>
      </c>
      <c r="BB357" s="652" t="str">
        <f>IF(実施計画様式!F357="","",IF(PRODUCT(D357:AQ357)=0,"error",""))</f>
        <v/>
      </c>
    </row>
    <row r="358" spans="3:54">
      <c r="C358">
        <v>277</v>
      </c>
      <c r="D358" s="536">
        <f>IFERROR(VLOOKUP(実施計画様式!D358,―!A$14:B$16,2,FALSE),0)</f>
        <v>0</v>
      </c>
      <c r="E358">
        <f>IFERROR(VLOOKUP(実施計画様式!E358,―!$C$40:$D$47,2,FALSE),0)</f>
        <v>0</v>
      </c>
      <c r="F358">
        <f>IFERROR(VLOOKUP(実施計画様式!F358,―!$E$2:$F$2,2,FALSE),0)</f>
        <v>0</v>
      </c>
      <c r="G358">
        <f>IFERROR(VLOOKUP(実施計画様式!G358,―!$G$2:$H$2,2,FALSE),0)</f>
        <v>0</v>
      </c>
      <c r="H358">
        <f>IFERROR(VLOOKUP(実施計画様式!H358,―!$I$2:$J$2,2,FALSE),0)</f>
        <v>0</v>
      </c>
      <c r="J358">
        <f>IFERROR(VLOOKUP(実施計画様式!J358,―!$K$2:$L$2,2,FALSE),0)</f>
        <v>0</v>
      </c>
      <c r="K358">
        <f>IFERROR(VLOOKUP(実施計画様式!K358,―!$M$2:$N$2,2,FALSE),0)</f>
        <v>0</v>
      </c>
      <c r="L358">
        <f>IFERROR(VLOOKUP(実施計画様式!L358,―!$O$2:$P$10,2,FALSE),0)</f>
        <v>0</v>
      </c>
      <c r="AG358">
        <f>IFERROR(VLOOKUP(実施計画様式!AG358,―!$Q$2:$R$3,2,FALSE),0)</f>
        <v>0</v>
      </c>
      <c r="AH358">
        <f>IFERROR(VLOOKUP(実施計画様式!AH358,―!$S$2:$T$3,2,FALSE),0)</f>
        <v>0</v>
      </c>
      <c r="AI358">
        <f>IFERROR(VLOOKUP(実施計画様式!AI358,―!$U$2:$V$3,2,FALSE),0)</f>
        <v>0</v>
      </c>
      <c r="AJ358">
        <f>IFERROR(VLOOKUP(実施計画様式!AJ358,―!$AD$2:$AE$14,2,FALSE),0)</f>
        <v>0</v>
      </c>
      <c r="AK358">
        <f>IFERROR(VLOOKUP(実施計画様式!AK358,―!$AD$2:$AE$14,2,FALSE),0)</f>
        <v>0</v>
      </c>
      <c r="AQ358">
        <f>IFERROR(VLOOKUP(実施計画様式!AQ358,―!$AG$2:$AH$4,2,FALSE),0)</f>
        <v>0</v>
      </c>
      <c r="AS358">
        <f t="shared" si="4"/>
        <v>0</v>
      </c>
      <c r="AT358">
        <v>99</v>
      </c>
      <c r="BB358" s="652" t="str">
        <f>IF(実施計画様式!F358="","",IF(PRODUCT(D358:AQ358)=0,"error",""))</f>
        <v/>
      </c>
    </row>
    <row r="359" spans="3:54">
      <c r="C359">
        <v>278</v>
      </c>
      <c r="D359" s="536">
        <f>IFERROR(VLOOKUP(実施計画様式!D359,―!A$14:B$16,2,FALSE),0)</f>
        <v>0</v>
      </c>
      <c r="E359">
        <f>IFERROR(VLOOKUP(実施計画様式!E359,―!$C$40:$D$47,2,FALSE),0)</f>
        <v>0</v>
      </c>
      <c r="F359">
        <f>IFERROR(VLOOKUP(実施計画様式!F359,―!$E$2:$F$2,2,FALSE),0)</f>
        <v>0</v>
      </c>
      <c r="G359">
        <f>IFERROR(VLOOKUP(実施計画様式!G359,―!$G$2:$H$2,2,FALSE),0)</f>
        <v>0</v>
      </c>
      <c r="H359">
        <f>IFERROR(VLOOKUP(実施計画様式!H359,―!$I$2:$J$2,2,FALSE),0)</f>
        <v>0</v>
      </c>
      <c r="J359">
        <f>IFERROR(VLOOKUP(実施計画様式!J359,―!$K$2:$L$2,2,FALSE),0)</f>
        <v>0</v>
      </c>
      <c r="K359">
        <f>IFERROR(VLOOKUP(実施計画様式!K359,―!$M$2:$N$2,2,FALSE),0)</f>
        <v>0</v>
      </c>
      <c r="L359">
        <f>IFERROR(VLOOKUP(実施計画様式!L359,―!$O$2:$P$10,2,FALSE),0)</f>
        <v>0</v>
      </c>
      <c r="AG359">
        <f>IFERROR(VLOOKUP(実施計画様式!AG359,―!$Q$2:$R$3,2,FALSE),0)</f>
        <v>0</v>
      </c>
      <c r="AH359">
        <f>IFERROR(VLOOKUP(実施計画様式!AH359,―!$S$2:$T$3,2,FALSE),0)</f>
        <v>0</v>
      </c>
      <c r="AI359">
        <f>IFERROR(VLOOKUP(実施計画様式!AI359,―!$U$2:$V$3,2,FALSE),0)</f>
        <v>0</v>
      </c>
      <c r="AJ359">
        <f>IFERROR(VLOOKUP(実施計画様式!AJ359,―!$AD$2:$AE$14,2,FALSE),0)</f>
        <v>0</v>
      </c>
      <c r="AK359">
        <f>IFERROR(VLOOKUP(実施計画様式!AK359,―!$AD$2:$AE$14,2,FALSE),0)</f>
        <v>0</v>
      </c>
      <c r="AQ359">
        <f>IFERROR(VLOOKUP(実施計画様式!AQ359,―!$AG$2:$AH$4,2,FALSE),0)</f>
        <v>0</v>
      </c>
      <c r="AS359">
        <f t="shared" si="4"/>
        <v>0</v>
      </c>
      <c r="AT359">
        <v>99</v>
      </c>
      <c r="BB359" s="652" t="str">
        <f>IF(実施計画様式!F359="","",IF(PRODUCT(D359:AQ359)=0,"error",""))</f>
        <v/>
      </c>
    </row>
    <row r="360" spans="3:54">
      <c r="C360">
        <v>279</v>
      </c>
      <c r="D360" s="536">
        <f>IFERROR(VLOOKUP(実施計画様式!D360,―!A$14:B$16,2,FALSE),0)</f>
        <v>0</v>
      </c>
      <c r="E360">
        <f>IFERROR(VLOOKUP(実施計画様式!E360,―!$C$40:$D$47,2,FALSE),0)</f>
        <v>0</v>
      </c>
      <c r="F360">
        <f>IFERROR(VLOOKUP(実施計画様式!F360,―!$E$2:$F$2,2,FALSE),0)</f>
        <v>0</v>
      </c>
      <c r="G360">
        <f>IFERROR(VLOOKUP(実施計画様式!G360,―!$G$2:$H$2,2,FALSE),0)</f>
        <v>0</v>
      </c>
      <c r="H360">
        <f>IFERROR(VLOOKUP(実施計画様式!H360,―!$I$2:$J$2,2,FALSE),0)</f>
        <v>0</v>
      </c>
      <c r="J360">
        <f>IFERROR(VLOOKUP(実施計画様式!J360,―!$K$2:$L$2,2,FALSE),0)</f>
        <v>0</v>
      </c>
      <c r="K360">
        <f>IFERROR(VLOOKUP(実施計画様式!K360,―!$M$2:$N$2,2,FALSE),0)</f>
        <v>0</v>
      </c>
      <c r="L360">
        <f>IFERROR(VLOOKUP(実施計画様式!L360,―!$O$2:$P$10,2,FALSE),0)</f>
        <v>0</v>
      </c>
      <c r="AG360">
        <f>IFERROR(VLOOKUP(実施計画様式!AG360,―!$Q$2:$R$3,2,FALSE),0)</f>
        <v>0</v>
      </c>
      <c r="AH360">
        <f>IFERROR(VLOOKUP(実施計画様式!AH360,―!$S$2:$T$3,2,FALSE),0)</f>
        <v>0</v>
      </c>
      <c r="AI360">
        <f>IFERROR(VLOOKUP(実施計画様式!AI360,―!$U$2:$V$3,2,FALSE),0)</f>
        <v>0</v>
      </c>
      <c r="AJ360">
        <f>IFERROR(VLOOKUP(実施計画様式!AJ360,―!$AD$2:$AE$14,2,FALSE),0)</f>
        <v>0</v>
      </c>
      <c r="AK360">
        <f>IFERROR(VLOOKUP(実施計画様式!AK360,―!$AD$2:$AE$14,2,FALSE),0)</f>
        <v>0</v>
      </c>
      <c r="AQ360">
        <f>IFERROR(VLOOKUP(実施計画様式!AQ360,―!$AG$2:$AH$4,2,FALSE),0)</f>
        <v>0</v>
      </c>
      <c r="AS360">
        <f t="shared" si="4"/>
        <v>0</v>
      </c>
      <c r="AT360">
        <v>99</v>
      </c>
      <c r="BB360" s="652" t="str">
        <f>IF(実施計画様式!F360="","",IF(PRODUCT(D360:AQ360)=0,"error",""))</f>
        <v/>
      </c>
    </row>
    <row r="361" spans="3:54">
      <c r="C361">
        <v>280</v>
      </c>
      <c r="D361" s="536">
        <f>IFERROR(VLOOKUP(実施計画様式!D361,―!A$14:B$16,2,FALSE),0)</f>
        <v>0</v>
      </c>
      <c r="E361">
        <f>IFERROR(VLOOKUP(実施計画様式!E361,―!$C$40:$D$47,2,FALSE),0)</f>
        <v>0</v>
      </c>
      <c r="F361">
        <f>IFERROR(VLOOKUP(実施計画様式!F361,―!$E$2:$F$2,2,FALSE),0)</f>
        <v>0</v>
      </c>
      <c r="G361">
        <f>IFERROR(VLOOKUP(実施計画様式!G361,―!$G$2:$H$2,2,FALSE),0)</f>
        <v>0</v>
      </c>
      <c r="H361">
        <f>IFERROR(VLOOKUP(実施計画様式!H361,―!$I$2:$J$2,2,FALSE),0)</f>
        <v>0</v>
      </c>
      <c r="J361">
        <f>IFERROR(VLOOKUP(実施計画様式!J361,―!$K$2:$L$2,2,FALSE),0)</f>
        <v>0</v>
      </c>
      <c r="K361">
        <f>IFERROR(VLOOKUP(実施計画様式!K361,―!$M$2:$N$2,2,FALSE),0)</f>
        <v>0</v>
      </c>
      <c r="L361">
        <f>IFERROR(VLOOKUP(実施計画様式!L361,―!$O$2:$P$10,2,FALSE),0)</f>
        <v>0</v>
      </c>
      <c r="AG361">
        <f>IFERROR(VLOOKUP(実施計画様式!AG361,―!$Q$2:$R$3,2,FALSE),0)</f>
        <v>0</v>
      </c>
      <c r="AH361">
        <f>IFERROR(VLOOKUP(実施計画様式!AH361,―!$S$2:$T$3,2,FALSE),0)</f>
        <v>0</v>
      </c>
      <c r="AI361">
        <f>IFERROR(VLOOKUP(実施計画様式!AI361,―!$U$2:$V$3,2,FALSE),0)</f>
        <v>0</v>
      </c>
      <c r="AJ361">
        <f>IFERROR(VLOOKUP(実施計画様式!AJ361,―!$AD$2:$AE$14,2,FALSE),0)</f>
        <v>0</v>
      </c>
      <c r="AK361">
        <f>IFERROR(VLOOKUP(実施計画様式!AK361,―!$AD$2:$AE$14,2,FALSE),0)</f>
        <v>0</v>
      </c>
      <c r="AQ361">
        <f>IFERROR(VLOOKUP(実施計画様式!AQ361,―!$AG$2:$AH$4,2,FALSE),0)</f>
        <v>0</v>
      </c>
      <c r="AS361">
        <f t="shared" si="4"/>
        <v>0</v>
      </c>
      <c r="AT361">
        <v>99</v>
      </c>
      <c r="BB361" s="652" t="str">
        <f>IF(実施計画様式!F361="","",IF(PRODUCT(D361:AQ361)=0,"error",""))</f>
        <v/>
      </c>
    </row>
    <row r="362" spans="3:54">
      <c r="C362">
        <v>281</v>
      </c>
      <c r="D362" s="536">
        <f>IFERROR(VLOOKUP(実施計画様式!D362,―!A$14:B$16,2,FALSE),0)</f>
        <v>0</v>
      </c>
      <c r="E362">
        <f>IFERROR(VLOOKUP(実施計画様式!E362,―!$C$40:$D$47,2,FALSE),0)</f>
        <v>0</v>
      </c>
      <c r="F362">
        <f>IFERROR(VLOOKUP(実施計画様式!F362,―!$E$2:$F$2,2,FALSE),0)</f>
        <v>0</v>
      </c>
      <c r="G362">
        <f>IFERROR(VLOOKUP(実施計画様式!G362,―!$G$2:$H$2,2,FALSE),0)</f>
        <v>0</v>
      </c>
      <c r="H362">
        <f>IFERROR(VLOOKUP(実施計画様式!H362,―!$I$2:$J$2,2,FALSE),0)</f>
        <v>0</v>
      </c>
      <c r="J362">
        <f>IFERROR(VLOOKUP(実施計画様式!J362,―!$K$2:$L$2,2,FALSE),0)</f>
        <v>0</v>
      </c>
      <c r="K362">
        <f>IFERROR(VLOOKUP(実施計画様式!K362,―!$M$2:$N$2,2,FALSE),0)</f>
        <v>0</v>
      </c>
      <c r="L362">
        <f>IFERROR(VLOOKUP(実施計画様式!L362,―!$O$2:$P$10,2,FALSE),0)</f>
        <v>0</v>
      </c>
      <c r="AG362">
        <f>IFERROR(VLOOKUP(実施計画様式!AG362,―!$Q$2:$R$3,2,FALSE),0)</f>
        <v>0</v>
      </c>
      <c r="AH362">
        <f>IFERROR(VLOOKUP(実施計画様式!AH362,―!$S$2:$T$3,2,FALSE),0)</f>
        <v>0</v>
      </c>
      <c r="AI362">
        <f>IFERROR(VLOOKUP(実施計画様式!AI362,―!$U$2:$V$3,2,FALSE),0)</f>
        <v>0</v>
      </c>
      <c r="AJ362">
        <f>IFERROR(VLOOKUP(実施計画様式!AJ362,―!$AD$2:$AE$14,2,FALSE),0)</f>
        <v>0</v>
      </c>
      <c r="AK362">
        <f>IFERROR(VLOOKUP(実施計画様式!AK362,―!$AD$2:$AE$14,2,FALSE),0)</f>
        <v>0</v>
      </c>
      <c r="AQ362">
        <f>IFERROR(VLOOKUP(実施計画様式!AQ362,―!$AG$2:$AH$4,2,FALSE),0)</f>
        <v>0</v>
      </c>
      <c r="AS362">
        <f t="shared" si="4"/>
        <v>0</v>
      </c>
      <c r="AT362">
        <v>99</v>
      </c>
      <c r="BB362" s="652" t="str">
        <f>IF(実施計画様式!F362="","",IF(PRODUCT(D362:AQ362)=0,"error",""))</f>
        <v/>
      </c>
    </row>
    <row r="363" spans="3:54">
      <c r="C363">
        <v>282</v>
      </c>
      <c r="D363" s="536">
        <f>IFERROR(VLOOKUP(実施計画様式!D363,―!A$14:B$16,2,FALSE),0)</f>
        <v>0</v>
      </c>
      <c r="E363">
        <f>IFERROR(VLOOKUP(実施計画様式!E363,―!$C$40:$D$47,2,FALSE),0)</f>
        <v>0</v>
      </c>
      <c r="F363">
        <f>IFERROR(VLOOKUP(実施計画様式!F363,―!$E$2:$F$2,2,FALSE),0)</f>
        <v>0</v>
      </c>
      <c r="G363">
        <f>IFERROR(VLOOKUP(実施計画様式!G363,―!$G$2:$H$2,2,FALSE),0)</f>
        <v>0</v>
      </c>
      <c r="H363">
        <f>IFERROR(VLOOKUP(実施計画様式!H363,―!$I$2:$J$2,2,FALSE),0)</f>
        <v>0</v>
      </c>
      <c r="J363">
        <f>IFERROR(VLOOKUP(実施計画様式!J363,―!$K$2:$L$2,2,FALSE),0)</f>
        <v>0</v>
      </c>
      <c r="K363">
        <f>IFERROR(VLOOKUP(実施計画様式!K363,―!$M$2:$N$2,2,FALSE),0)</f>
        <v>0</v>
      </c>
      <c r="L363">
        <f>IFERROR(VLOOKUP(実施計画様式!L363,―!$O$2:$P$10,2,FALSE),0)</f>
        <v>0</v>
      </c>
      <c r="AG363">
        <f>IFERROR(VLOOKUP(実施計画様式!AG363,―!$Q$2:$R$3,2,FALSE),0)</f>
        <v>0</v>
      </c>
      <c r="AH363">
        <f>IFERROR(VLOOKUP(実施計画様式!AH363,―!$S$2:$T$3,2,FALSE),0)</f>
        <v>0</v>
      </c>
      <c r="AI363">
        <f>IFERROR(VLOOKUP(実施計画様式!AI363,―!$U$2:$V$3,2,FALSE),0)</f>
        <v>0</v>
      </c>
      <c r="AJ363">
        <f>IFERROR(VLOOKUP(実施計画様式!AJ363,―!$AD$2:$AE$14,2,FALSE),0)</f>
        <v>0</v>
      </c>
      <c r="AK363">
        <f>IFERROR(VLOOKUP(実施計画様式!AK363,―!$AD$2:$AE$14,2,FALSE),0)</f>
        <v>0</v>
      </c>
      <c r="AQ363">
        <f>IFERROR(VLOOKUP(実施計画様式!AQ363,―!$AG$2:$AH$4,2,FALSE),0)</f>
        <v>0</v>
      </c>
      <c r="AS363">
        <f t="shared" si="4"/>
        <v>0</v>
      </c>
      <c r="AT363">
        <v>99</v>
      </c>
      <c r="BB363" s="652" t="str">
        <f>IF(実施計画様式!F363="","",IF(PRODUCT(D363:AQ363)=0,"error",""))</f>
        <v/>
      </c>
    </row>
    <row r="364" spans="3:54">
      <c r="C364">
        <v>283</v>
      </c>
      <c r="D364" s="536">
        <f>IFERROR(VLOOKUP(実施計画様式!D364,―!A$14:B$16,2,FALSE),0)</f>
        <v>0</v>
      </c>
      <c r="E364">
        <f>IFERROR(VLOOKUP(実施計画様式!E364,―!$C$40:$D$47,2,FALSE),0)</f>
        <v>0</v>
      </c>
      <c r="F364">
        <f>IFERROR(VLOOKUP(実施計画様式!F364,―!$E$2:$F$2,2,FALSE),0)</f>
        <v>0</v>
      </c>
      <c r="G364">
        <f>IFERROR(VLOOKUP(実施計画様式!G364,―!$G$2:$H$2,2,FALSE),0)</f>
        <v>0</v>
      </c>
      <c r="H364">
        <f>IFERROR(VLOOKUP(実施計画様式!H364,―!$I$2:$J$2,2,FALSE),0)</f>
        <v>0</v>
      </c>
      <c r="J364">
        <f>IFERROR(VLOOKUP(実施計画様式!J364,―!$K$2:$L$2,2,FALSE),0)</f>
        <v>0</v>
      </c>
      <c r="K364">
        <f>IFERROR(VLOOKUP(実施計画様式!K364,―!$M$2:$N$2,2,FALSE),0)</f>
        <v>0</v>
      </c>
      <c r="L364">
        <f>IFERROR(VLOOKUP(実施計画様式!L364,―!$O$2:$P$10,2,FALSE),0)</f>
        <v>0</v>
      </c>
      <c r="AG364">
        <f>IFERROR(VLOOKUP(実施計画様式!AG364,―!$Q$2:$R$3,2,FALSE),0)</f>
        <v>0</v>
      </c>
      <c r="AH364">
        <f>IFERROR(VLOOKUP(実施計画様式!AH364,―!$S$2:$T$3,2,FALSE),0)</f>
        <v>0</v>
      </c>
      <c r="AI364">
        <f>IFERROR(VLOOKUP(実施計画様式!AI364,―!$U$2:$V$3,2,FALSE),0)</f>
        <v>0</v>
      </c>
      <c r="AJ364">
        <f>IFERROR(VLOOKUP(実施計画様式!AJ364,―!$AD$2:$AE$14,2,FALSE),0)</f>
        <v>0</v>
      </c>
      <c r="AK364">
        <f>IFERROR(VLOOKUP(実施計画様式!AK364,―!$AD$2:$AE$14,2,FALSE),0)</f>
        <v>0</v>
      </c>
      <c r="AQ364">
        <f>IFERROR(VLOOKUP(実施計画様式!AQ364,―!$AG$2:$AH$4,2,FALSE),0)</f>
        <v>0</v>
      </c>
      <c r="AS364">
        <f t="shared" si="4"/>
        <v>0</v>
      </c>
      <c r="AT364">
        <v>99</v>
      </c>
      <c r="BB364" s="652" t="str">
        <f>IF(実施計画様式!F364="","",IF(PRODUCT(D364:AQ364)=0,"error",""))</f>
        <v/>
      </c>
    </row>
    <row r="365" spans="3:54">
      <c r="C365">
        <v>284</v>
      </c>
      <c r="D365" s="536">
        <f>IFERROR(VLOOKUP(実施計画様式!D365,―!A$14:B$16,2,FALSE),0)</f>
        <v>0</v>
      </c>
      <c r="E365">
        <f>IFERROR(VLOOKUP(実施計画様式!E365,―!$C$40:$D$47,2,FALSE),0)</f>
        <v>0</v>
      </c>
      <c r="F365">
        <f>IFERROR(VLOOKUP(実施計画様式!F365,―!$E$2:$F$2,2,FALSE),0)</f>
        <v>0</v>
      </c>
      <c r="G365">
        <f>IFERROR(VLOOKUP(実施計画様式!G365,―!$G$2:$H$2,2,FALSE),0)</f>
        <v>0</v>
      </c>
      <c r="H365">
        <f>IFERROR(VLOOKUP(実施計画様式!H365,―!$I$2:$J$2,2,FALSE),0)</f>
        <v>0</v>
      </c>
      <c r="J365">
        <f>IFERROR(VLOOKUP(実施計画様式!J365,―!$K$2:$L$2,2,FALSE),0)</f>
        <v>0</v>
      </c>
      <c r="K365">
        <f>IFERROR(VLOOKUP(実施計画様式!K365,―!$M$2:$N$2,2,FALSE),0)</f>
        <v>0</v>
      </c>
      <c r="L365">
        <f>IFERROR(VLOOKUP(実施計画様式!L365,―!$O$2:$P$10,2,FALSE),0)</f>
        <v>0</v>
      </c>
      <c r="AG365">
        <f>IFERROR(VLOOKUP(実施計画様式!AG365,―!$Q$2:$R$3,2,FALSE),0)</f>
        <v>0</v>
      </c>
      <c r="AH365">
        <f>IFERROR(VLOOKUP(実施計画様式!AH365,―!$S$2:$T$3,2,FALSE),0)</f>
        <v>0</v>
      </c>
      <c r="AI365">
        <f>IFERROR(VLOOKUP(実施計画様式!AI365,―!$U$2:$V$3,2,FALSE),0)</f>
        <v>0</v>
      </c>
      <c r="AJ365">
        <f>IFERROR(VLOOKUP(実施計画様式!AJ365,―!$AD$2:$AE$14,2,FALSE),0)</f>
        <v>0</v>
      </c>
      <c r="AK365">
        <f>IFERROR(VLOOKUP(実施計画様式!AK365,―!$AD$2:$AE$14,2,FALSE),0)</f>
        <v>0</v>
      </c>
      <c r="AQ365">
        <f>IFERROR(VLOOKUP(実施計画様式!AQ365,―!$AG$2:$AH$4,2,FALSE),0)</f>
        <v>0</v>
      </c>
      <c r="AS365">
        <f t="shared" si="4"/>
        <v>0</v>
      </c>
      <c r="AT365">
        <v>99</v>
      </c>
      <c r="BB365" s="652" t="str">
        <f>IF(実施計画様式!F365="","",IF(PRODUCT(D365:AQ365)=0,"error",""))</f>
        <v/>
      </c>
    </row>
    <row r="366" spans="3:54">
      <c r="C366">
        <v>285</v>
      </c>
      <c r="D366" s="536">
        <f>IFERROR(VLOOKUP(実施計画様式!D366,―!A$14:B$16,2,FALSE),0)</f>
        <v>0</v>
      </c>
      <c r="E366">
        <f>IFERROR(VLOOKUP(実施計画様式!E366,―!$C$40:$D$47,2,FALSE),0)</f>
        <v>0</v>
      </c>
      <c r="F366">
        <f>IFERROR(VLOOKUP(実施計画様式!F366,―!$E$2:$F$2,2,FALSE),0)</f>
        <v>0</v>
      </c>
      <c r="G366">
        <f>IFERROR(VLOOKUP(実施計画様式!G366,―!$G$2:$H$2,2,FALSE),0)</f>
        <v>0</v>
      </c>
      <c r="H366">
        <f>IFERROR(VLOOKUP(実施計画様式!H366,―!$I$2:$J$2,2,FALSE),0)</f>
        <v>0</v>
      </c>
      <c r="J366">
        <f>IFERROR(VLOOKUP(実施計画様式!J366,―!$K$2:$L$2,2,FALSE),0)</f>
        <v>0</v>
      </c>
      <c r="K366">
        <f>IFERROR(VLOOKUP(実施計画様式!K366,―!$M$2:$N$2,2,FALSE),0)</f>
        <v>0</v>
      </c>
      <c r="L366">
        <f>IFERROR(VLOOKUP(実施計画様式!L366,―!$O$2:$P$10,2,FALSE),0)</f>
        <v>0</v>
      </c>
      <c r="AG366">
        <f>IFERROR(VLOOKUP(実施計画様式!AG366,―!$Q$2:$R$3,2,FALSE),0)</f>
        <v>0</v>
      </c>
      <c r="AH366">
        <f>IFERROR(VLOOKUP(実施計画様式!AH366,―!$S$2:$T$3,2,FALSE),0)</f>
        <v>0</v>
      </c>
      <c r="AI366">
        <f>IFERROR(VLOOKUP(実施計画様式!AI366,―!$U$2:$V$3,2,FALSE),0)</f>
        <v>0</v>
      </c>
      <c r="AJ366">
        <f>IFERROR(VLOOKUP(実施計画様式!AJ366,―!$AD$2:$AE$14,2,FALSE),0)</f>
        <v>0</v>
      </c>
      <c r="AK366">
        <f>IFERROR(VLOOKUP(実施計画様式!AK366,―!$AD$2:$AE$14,2,FALSE),0)</f>
        <v>0</v>
      </c>
      <c r="AQ366">
        <f>IFERROR(VLOOKUP(実施計画様式!AQ366,―!$AG$2:$AH$4,2,FALSE),0)</f>
        <v>0</v>
      </c>
      <c r="AS366">
        <f t="shared" si="4"/>
        <v>0</v>
      </c>
      <c r="AT366">
        <v>99</v>
      </c>
      <c r="BB366" s="652" t="str">
        <f>IF(実施計画様式!F366="","",IF(PRODUCT(D366:AQ366)=0,"error",""))</f>
        <v/>
      </c>
    </row>
    <row r="367" spans="3:54">
      <c r="C367">
        <v>286</v>
      </c>
      <c r="D367" s="536">
        <f>IFERROR(VLOOKUP(実施計画様式!D367,―!A$14:B$16,2,FALSE),0)</f>
        <v>0</v>
      </c>
      <c r="E367">
        <f>IFERROR(VLOOKUP(実施計画様式!E367,―!$C$40:$D$47,2,FALSE),0)</f>
        <v>0</v>
      </c>
      <c r="F367">
        <f>IFERROR(VLOOKUP(実施計画様式!F367,―!$E$2:$F$2,2,FALSE),0)</f>
        <v>0</v>
      </c>
      <c r="G367">
        <f>IFERROR(VLOOKUP(実施計画様式!G367,―!$G$2:$H$2,2,FALSE),0)</f>
        <v>0</v>
      </c>
      <c r="H367">
        <f>IFERROR(VLOOKUP(実施計画様式!H367,―!$I$2:$J$2,2,FALSE),0)</f>
        <v>0</v>
      </c>
      <c r="J367">
        <f>IFERROR(VLOOKUP(実施計画様式!J367,―!$K$2:$L$2,2,FALSE),0)</f>
        <v>0</v>
      </c>
      <c r="K367">
        <f>IFERROR(VLOOKUP(実施計画様式!K367,―!$M$2:$N$2,2,FALSE),0)</f>
        <v>0</v>
      </c>
      <c r="L367">
        <f>IFERROR(VLOOKUP(実施計画様式!L367,―!$O$2:$P$10,2,FALSE),0)</f>
        <v>0</v>
      </c>
      <c r="AG367">
        <f>IFERROR(VLOOKUP(実施計画様式!AG367,―!$Q$2:$R$3,2,FALSE),0)</f>
        <v>0</v>
      </c>
      <c r="AH367">
        <f>IFERROR(VLOOKUP(実施計画様式!AH367,―!$S$2:$T$3,2,FALSE),0)</f>
        <v>0</v>
      </c>
      <c r="AI367">
        <f>IFERROR(VLOOKUP(実施計画様式!AI367,―!$U$2:$V$3,2,FALSE),0)</f>
        <v>0</v>
      </c>
      <c r="AJ367">
        <f>IFERROR(VLOOKUP(実施計画様式!AJ367,―!$AD$2:$AE$14,2,FALSE),0)</f>
        <v>0</v>
      </c>
      <c r="AK367">
        <f>IFERROR(VLOOKUP(実施計画様式!AK367,―!$AD$2:$AE$14,2,FALSE),0)</f>
        <v>0</v>
      </c>
      <c r="AQ367">
        <f>IFERROR(VLOOKUP(実施計画様式!AQ367,―!$AG$2:$AH$4,2,FALSE),0)</f>
        <v>0</v>
      </c>
      <c r="AS367">
        <f t="shared" si="4"/>
        <v>0</v>
      </c>
      <c r="AT367">
        <v>99</v>
      </c>
      <c r="BB367" s="652" t="str">
        <f>IF(実施計画様式!F367="","",IF(PRODUCT(D367:AQ367)=0,"error",""))</f>
        <v/>
      </c>
    </row>
    <row r="368" spans="3:54">
      <c r="C368">
        <v>287</v>
      </c>
      <c r="D368" s="536">
        <f>IFERROR(VLOOKUP(実施計画様式!D368,―!A$14:B$16,2,FALSE),0)</f>
        <v>0</v>
      </c>
      <c r="E368">
        <f>IFERROR(VLOOKUP(実施計画様式!E368,―!$C$40:$D$47,2,FALSE),0)</f>
        <v>0</v>
      </c>
      <c r="F368">
        <f>IFERROR(VLOOKUP(実施計画様式!F368,―!$E$2:$F$2,2,FALSE),0)</f>
        <v>0</v>
      </c>
      <c r="G368">
        <f>IFERROR(VLOOKUP(実施計画様式!G368,―!$G$2:$H$2,2,FALSE),0)</f>
        <v>0</v>
      </c>
      <c r="H368">
        <f>IFERROR(VLOOKUP(実施計画様式!H368,―!$I$2:$J$2,2,FALSE),0)</f>
        <v>0</v>
      </c>
      <c r="J368">
        <f>IFERROR(VLOOKUP(実施計画様式!J368,―!$K$2:$L$2,2,FALSE),0)</f>
        <v>0</v>
      </c>
      <c r="K368">
        <f>IFERROR(VLOOKUP(実施計画様式!K368,―!$M$2:$N$2,2,FALSE),0)</f>
        <v>0</v>
      </c>
      <c r="L368">
        <f>IFERROR(VLOOKUP(実施計画様式!L368,―!$O$2:$P$10,2,FALSE),0)</f>
        <v>0</v>
      </c>
      <c r="AG368">
        <f>IFERROR(VLOOKUP(実施計画様式!AG368,―!$Q$2:$R$3,2,FALSE),0)</f>
        <v>0</v>
      </c>
      <c r="AH368">
        <f>IFERROR(VLOOKUP(実施計画様式!AH368,―!$S$2:$T$3,2,FALSE),0)</f>
        <v>0</v>
      </c>
      <c r="AI368">
        <f>IFERROR(VLOOKUP(実施計画様式!AI368,―!$U$2:$V$3,2,FALSE),0)</f>
        <v>0</v>
      </c>
      <c r="AJ368">
        <f>IFERROR(VLOOKUP(実施計画様式!AJ368,―!$AD$2:$AE$14,2,FALSE),0)</f>
        <v>0</v>
      </c>
      <c r="AK368">
        <f>IFERROR(VLOOKUP(実施計画様式!AK368,―!$AD$2:$AE$14,2,FALSE),0)</f>
        <v>0</v>
      </c>
      <c r="AQ368">
        <f>IFERROR(VLOOKUP(実施計画様式!AQ368,―!$AG$2:$AH$4,2,FALSE),0)</f>
        <v>0</v>
      </c>
      <c r="AS368">
        <f t="shared" si="4"/>
        <v>0</v>
      </c>
      <c r="AT368">
        <v>99</v>
      </c>
      <c r="BB368" s="652" t="str">
        <f>IF(実施計画様式!F368="","",IF(PRODUCT(D368:AQ368)=0,"error",""))</f>
        <v/>
      </c>
    </row>
    <row r="369" spans="3:54">
      <c r="C369">
        <v>288</v>
      </c>
      <c r="D369" s="536">
        <f>IFERROR(VLOOKUP(実施計画様式!D369,―!A$14:B$16,2,FALSE),0)</f>
        <v>0</v>
      </c>
      <c r="E369">
        <f>IFERROR(VLOOKUP(実施計画様式!E369,―!$C$40:$D$47,2,FALSE),0)</f>
        <v>0</v>
      </c>
      <c r="F369">
        <f>IFERROR(VLOOKUP(実施計画様式!F369,―!$E$2:$F$2,2,FALSE),0)</f>
        <v>0</v>
      </c>
      <c r="G369">
        <f>IFERROR(VLOOKUP(実施計画様式!G369,―!$G$2:$H$2,2,FALSE),0)</f>
        <v>0</v>
      </c>
      <c r="H369">
        <f>IFERROR(VLOOKUP(実施計画様式!H369,―!$I$2:$J$2,2,FALSE),0)</f>
        <v>0</v>
      </c>
      <c r="J369">
        <f>IFERROR(VLOOKUP(実施計画様式!J369,―!$K$2:$L$2,2,FALSE),0)</f>
        <v>0</v>
      </c>
      <c r="K369">
        <f>IFERROR(VLOOKUP(実施計画様式!K369,―!$M$2:$N$2,2,FALSE),0)</f>
        <v>0</v>
      </c>
      <c r="L369">
        <f>IFERROR(VLOOKUP(実施計画様式!L369,―!$O$2:$P$10,2,FALSE),0)</f>
        <v>0</v>
      </c>
      <c r="AG369">
        <f>IFERROR(VLOOKUP(実施計画様式!AG369,―!$Q$2:$R$3,2,FALSE),0)</f>
        <v>0</v>
      </c>
      <c r="AH369">
        <f>IFERROR(VLOOKUP(実施計画様式!AH369,―!$S$2:$T$3,2,FALSE),0)</f>
        <v>0</v>
      </c>
      <c r="AI369">
        <f>IFERROR(VLOOKUP(実施計画様式!AI369,―!$U$2:$V$3,2,FALSE),0)</f>
        <v>0</v>
      </c>
      <c r="AJ369">
        <f>IFERROR(VLOOKUP(実施計画様式!AJ369,―!$AD$2:$AE$14,2,FALSE),0)</f>
        <v>0</v>
      </c>
      <c r="AK369">
        <f>IFERROR(VLOOKUP(実施計画様式!AK369,―!$AD$2:$AE$14,2,FALSE),0)</f>
        <v>0</v>
      </c>
      <c r="AQ369">
        <f>IFERROR(VLOOKUP(実施計画様式!AQ369,―!$AG$2:$AH$4,2,FALSE),0)</f>
        <v>0</v>
      </c>
      <c r="AS369">
        <f t="shared" si="4"/>
        <v>0</v>
      </c>
      <c r="AT369">
        <v>99</v>
      </c>
      <c r="BB369" s="652" t="str">
        <f>IF(実施計画様式!F369="","",IF(PRODUCT(D369:AQ369)=0,"error",""))</f>
        <v/>
      </c>
    </row>
    <row r="370" spans="3:54">
      <c r="C370">
        <v>289</v>
      </c>
      <c r="D370" s="536">
        <f>IFERROR(VLOOKUP(実施計画様式!D370,―!A$14:B$16,2,FALSE),0)</f>
        <v>0</v>
      </c>
      <c r="E370">
        <f>IFERROR(VLOOKUP(実施計画様式!E370,―!$C$40:$D$47,2,FALSE),0)</f>
        <v>0</v>
      </c>
      <c r="F370">
        <f>IFERROR(VLOOKUP(実施計画様式!F370,―!$E$2:$F$2,2,FALSE),0)</f>
        <v>0</v>
      </c>
      <c r="G370">
        <f>IFERROR(VLOOKUP(実施計画様式!G370,―!$G$2:$H$2,2,FALSE),0)</f>
        <v>0</v>
      </c>
      <c r="H370">
        <f>IFERROR(VLOOKUP(実施計画様式!H370,―!$I$2:$J$2,2,FALSE),0)</f>
        <v>0</v>
      </c>
      <c r="J370">
        <f>IFERROR(VLOOKUP(実施計画様式!J370,―!$K$2:$L$2,2,FALSE),0)</f>
        <v>0</v>
      </c>
      <c r="K370">
        <f>IFERROR(VLOOKUP(実施計画様式!K370,―!$M$2:$N$2,2,FALSE),0)</f>
        <v>0</v>
      </c>
      <c r="L370">
        <f>IFERROR(VLOOKUP(実施計画様式!L370,―!$O$2:$P$10,2,FALSE),0)</f>
        <v>0</v>
      </c>
      <c r="AG370">
        <f>IFERROR(VLOOKUP(実施計画様式!AG370,―!$Q$2:$R$3,2,FALSE),0)</f>
        <v>0</v>
      </c>
      <c r="AH370">
        <f>IFERROR(VLOOKUP(実施計画様式!AH370,―!$S$2:$T$3,2,FALSE),0)</f>
        <v>0</v>
      </c>
      <c r="AI370">
        <f>IFERROR(VLOOKUP(実施計画様式!AI370,―!$U$2:$V$3,2,FALSE),0)</f>
        <v>0</v>
      </c>
      <c r="AJ370">
        <f>IFERROR(VLOOKUP(実施計画様式!AJ370,―!$AD$2:$AE$14,2,FALSE),0)</f>
        <v>0</v>
      </c>
      <c r="AK370">
        <f>IFERROR(VLOOKUP(実施計画様式!AK370,―!$AD$2:$AE$14,2,FALSE),0)</f>
        <v>0</v>
      </c>
      <c r="AQ370">
        <f>IFERROR(VLOOKUP(実施計画様式!AQ370,―!$AG$2:$AH$4,2,FALSE),0)</f>
        <v>0</v>
      </c>
      <c r="AS370">
        <f t="shared" si="4"/>
        <v>0</v>
      </c>
      <c r="AT370">
        <v>99</v>
      </c>
      <c r="BB370" s="652" t="str">
        <f>IF(実施計画様式!F370="","",IF(PRODUCT(D370:AQ370)=0,"error",""))</f>
        <v/>
      </c>
    </row>
    <row r="371" spans="3:54">
      <c r="C371">
        <v>290</v>
      </c>
      <c r="D371" s="536">
        <f>IFERROR(VLOOKUP(実施計画様式!D371,―!A$14:B$16,2,FALSE),0)</f>
        <v>0</v>
      </c>
      <c r="E371">
        <f>IFERROR(VLOOKUP(実施計画様式!E371,―!$C$40:$D$47,2,FALSE),0)</f>
        <v>0</v>
      </c>
      <c r="F371">
        <f>IFERROR(VLOOKUP(実施計画様式!F371,―!$E$2:$F$2,2,FALSE),0)</f>
        <v>0</v>
      </c>
      <c r="G371">
        <f>IFERROR(VLOOKUP(実施計画様式!G371,―!$G$2:$H$2,2,FALSE),0)</f>
        <v>0</v>
      </c>
      <c r="H371">
        <f>IFERROR(VLOOKUP(実施計画様式!H371,―!$I$2:$J$2,2,FALSE),0)</f>
        <v>0</v>
      </c>
      <c r="J371">
        <f>IFERROR(VLOOKUP(実施計画様式!J371,―!$K$2:$L$2,2,FALSE),0)</f>
        <v>0</v>
      </c>
      <c r="K371">
        <f>IFERROR(VLOOKUP(実施計画様式!K371,―!$M$2:$N$2,2,FALSE),0)</f>
        <v>0</v>
      </c>
      <c r="L371">
        <f>IFERROR(VLOOKUP(実施計画様式!L371,―!$O$2:$P$10,2,FALSE),0)</f>
        <v>0</v>
      </c>
      <c r="AG371">
        <f>IFERROR(VLOOKUP(実施計画様式!AG371,―!$Q$2:$R$3,2,FALSE),0)</f>
        <v>0</v>
      </c>
      <c r="AH371">
        <f>IFERROR(VLOOKUP(実施計画様式!AH371,―!$S$2:$T$3,2,FALSE),0)</f>
        <v>0</v>
      </c>
      <c r="AI371">
        <f>IFERROR(VLOOKUP(実施計画様式!AI371,―!$U$2:$V$3,2,FALSE),0)</f>
        <v>0</v>
      </c>
      <c r="AJ371">
        <f>IFERROR(VLOOKUP(実施計画様式!AJ371,―!$AD$2:$AE$14,2,FALSE),0)</f>
        <v>0</v>
      </c>
      <c r="AK371">
        <f>IFERROR(VLOOKUP(実施計画様式!AK371,―!$AD$2:$AE$14,2,FALSE),0)</f>
        <v>0</v>
      </c>
      <c r="AQ371">
        <f>IFERROR(VLOOKUP(実施計画様式!AQ371,―!$AG$2:$AH$4,2,FALSE),0)</f>
        <v>0</v>
      </c>
      <c r="AS371">
        <f t="shared" si="4"/>
        <v>0</v>
      </c>
      <c r="AT371">
        <v>99</v>
      </c>
      <c r="BB371" s="652" t="str">
        <f>IF(実施計画様式!F371="","",IF(PRODUCT(D371:AQ371)=0,"error",""))</f>
        <v/>
      </c>
    </row>
    <row r="372" spans="3:54">
      <c r="C372">
        <v>291</v>
      </c>
      <c r="D372" s="536">
        <f>IFERROR(VLOOKUP(実施計画様式!D372,―!A$14:B$16,2,FALSE),0)</f>
        <v>0</v>
      </c>
      <c r="E372">
        <f>IFERROR(VLOOKUP(実施計画様式!E372,―!$C$40:$D$47,2,FALSE),0)</f>
        <v>0</v>
      </c>
      <c r="F372">
        <f>IFERROR(VLOOKUP(実施計画様式!F372,―!$E$2:$F$2,2,FALSE),0)</f>
        <v>0</v>
      </c>
      <c r="G372">
        <f>IFERROR(VLOOKUP(実施計画様式!G372,―!$G$2:$H$2,2,FALSE),0)</f>
        <v>0</v>
      </c>
      <c r="H372">
        <f>IFERROR(VLOOKUP(実施計画様式!H372,―!$I$2:$J$2,2,FALSE),0)</f>
        <v>0</v>
      </c>
      <c r="J372">
        <f>IFERROR(VLOOKUP(実施計画様式!J372,―!$K$2:$L$2,2,FALSE),0)</f>
        <v>0</v>
      </c>
      <c r="K372">
        <f>IFERROR(VLOOKUP(実施計画様式!K372,―!$M$2:$N$2,2,FALSE),0)</f>
        <v>0</v>
      </c>
      <c r="L372">
        <f>IFERROR(VLOOKUP(実施計画様式!L372,―!$O$2:$P$10,2,FALSE),0)</f>
        <v>0</v>
      </c>
      <c r="AG372">
        <f>IFERROR(VLOOKUP(実施計画様式!AG372,―!$Q$2:$R$3,2,FALSE),0)</f>
        <v>0</v>
      </c>
      <c r="AH372">
        <f>IFERROR(VLOOKUP(実施計画様式!AH372,―!$S$2:$T$3,2,FALSE),0)</f>
        <v>0</v>
      </c>
      <c r="AI372">
        <f>IFERROR(VLOOKUP(実施計画様式!AI372,―!$U$2:$V$3,2,FALSE),0)</f>
        <v>0</v>
      </c>
      <c r="AJ372">
        <f>IFERROR(VLOOKUP(実施計画様式!AJ372,―!$AD$2:$AE$14,2,FALSE),0)</f>
        <v>0</v>
      </c>
      <c r="AK372">
        <f>IFERROR(VLOOKUP(実施計画様式!AK372,―!$AD$2:$AE$14,2,FALSE),0)</f>
        <v>0</v>
      </c>
      <c r="AQ372">
        <f>IFERROR(VLOOKUP(実施計画様式!AQ372,―!$AG$2:$AH$4,2,FALSE),0)</f>
        <v>0</v>
      </c>
      <c r="AS372">
        <f t="shared" si="4"/>
        <v>0</v>
      </c>
      <c r="AT372">
        <v>99</v>
      </c>
      <c r="BB372" s="652" t="str">
        <f>IF(実施計画様式!F372="","",IF(PRODUCT(D372:AQ372)=0,"error",""))</f>
        <v/>
      </c>
    </row>
    <row r="373" spans="3:54">
      <c r="C373">
        <v>292</v>
      </c>
      <c r="D373" s="536">
        <f>IFERROR(VLOOKUP(実施計画様式!D373,―!A$14:B$16,2,FALSE),0)</f>
        <v>0</v>
      </c>
      <c r="E373">
        <f>IFERROR(VLOOKUP(実施計画様式!E373,―!$C$40:$D$47,2,FALSE),0)</f>
        <v>0</v>
      </c>
      <c r="F373">
        <f>IFERROR(VLOOKUP(実施計画様式!F373,―!$E$2:$F$2,2,FALSE),0)</f>
        <v>0</v>
      </c>
      <c r="G373">
        <f>IFERROR(VLOOKUP(実施計画様式!G373,―!$G$2:$H$2,2,FALSE),0)</f>
        <v>0</v>
      </c>
      <c r="H373">
        <f>IFERROR(VLOOKUP(実施計画様式!H373,―!$I$2:$J$2,2,FALSE),0)</f>
        <v>0</v>
      </c>
      <c r="J373">
        <f>IFERROR(VLOOKUP(実施計画様式!J373,―!$K$2:$L$2,2,FALSE),0)</f>
        <v>0</v>
      </c>
      <c r="K373">
        <f>IFERROR(VLOOKUP(実施計画様式!K373,―!$M$2:$N$2,2,FALSE),0)</f>
        <v>0</v>
      </c>
      <c r="L373">
        <f>IFERROR(VLOOKUP(実施計画様式!L373,―!$O$2:$P$10,2,FALSE),0)</f>
        <v>0</v>
      </c>
      <c r="AG373">
        <f>IFERROR(VLOOKUP(実施計画様式!AG373,―!$Q$2:$R$3,2,FALSE),0)</f>
        <v>0</v>
      </c>
      <c r="AH373">
        <f>IFERROR(VLOOKUP(実施計画様式!AH373,―!$S$2:$T$3,2,FALSE),0)</f>
        <v>0</v>
      </c>
      <c r="AI373">
        <f>IFERROR(VLOOKUP(実施計画様式!AI373,―!$U$2:$V$3,2,FALSE),0)</f>
        <v>0</v>
      </c>
      <c r="AJ373">
        <f>IFERROR(VLOOKUP(実施計画様式!AJ373,―!$AD$2:$AE$14,2,FALSE),0)</f>
        <v>0</v>
      </c>
      <c r="AK373">
        <f>IFERROR(VLOOKUP(実施計画様式!AK373,―!$AD$2:$AE$14,2,FALSE),0)</f>
        <v>0</v>
      </c>
      <c r="AQ373">
        <f>IFERROR(VLOOKUP(実施計画様式!AQ373,―!$AG$2:$AH$4,2,FALSE),0)</f>
        <v>0</v>
      </c>
      <c r="AS373">
        <f t="shared" si="4"/>
        <v>0</v>
      </c>
      <c r="AT373">
        <v>99</v>
      </c>
      <c r="BB373" s="652" t="str">
        <f>IF(実施計画様式!F373="","",IF(PRODUCT(D373:AQ373)=0,"error",""))</f>
        <v/>
      </c>
    </row>
    <row r="374" spans="3:54">
      <c r="C374">
        <v>293</v>
      </c>
      <c r="D374" s="536">
        <f>IFERROR(VLOOKUP(実施計画様式!D374,―!A$14:B$16,2,FALSE),0)</f>
        <v>0</v>
      </c>
      <c r="E374">
        <f>IFERROR(VLOOKUP(実施計画様式!E374,―!$C$40:$D$47,2,FALSE),0)</f>
        <v>0</v>
      </c>
      <c r="F374">
        <f>IFERROR(VLOOKUP(実施計画様式!F374,―!$E$2:$F$2,2,FALSE),0)</f>
        <v>0</v>
      </c>
      <c r="G374">
        <f>IFERROR(VLOOKUP(実施計画様式!G374,―!$G$2:$H$2,2,FALSE),0)</f>
        <v>0</v>
      </c>
      <c r="H374">
        <f>IFERROR(VLOOKUP(実施計画様式!H374,―!$I$2:$J$2,2,FALSE),0)</f>
        <v>0</v>
      </c>
      <c r="J374">
        <f>IFERROR(VLOOKUP(実施計画様式!J374,―!$K$2:$L$2,2,FALSE),0)</f>
        <v>0</v>
      </c>
      <c r="K374">
        <f>IFERROR(VLOOKUP(実施計画様式!K374,―!$M$2:$N$2,2,FALSE),0)</f>
        <v>0</v>
      </c>
      <c r="L374">
        <f>IFERROR(VLOOKUP(実施計画様式!L374,―!$O$2:$P$10,2,FALSE),0)</f>
        <v>0</v>
      </c>
      <c r="AG374">
        <f>IFERROR(VLOOKUP(実施計画様式!AG374,―!$Q$2:$R$3,2,FALSE),0)</f>
        <v>0</v>
      </c>
      <c r="AH374">
        <f>IFERROR(VLOOKUP(実施計画様式!AH374,―!$S$2:$T$3,2,FALSE),0)</f>
        <v>0</v>
      </c>
      <c r="AI374">
        <f>IFERROR(VLOOKUP(実施計画様式!AI374,―!$U$2:$V$3,2,FALSE),0)</f>
        <v>0</v>
      </c>
      <c r="AJ374">
        <f>IFERROR(VLOOKUP(実施計画様式!AJ374,―!$AD$2:$AE$14,2,FALSE),0)</f>
        <v>0</v>
      </c>
      <c r="AK374">
        <f>IFERROR(VLOOKUP(実施計画様式!AK374,―!$AD$2:$AE$14,2,FALSE),0)</f>
        <v>0</v>
      </c>
      <c r="AQ374">
        <f>IFERROR(VLOOKUP(実施計画様式!AQ374,―!$AG$2:$AH$4,2,FALSE),0)</f>
        <v>0</v>
      </c>
      <c r="AS374">
        <f t="shared" si="4"/>
        <v>0</v>
      </c>
      <c r="AT374">
        <v>99</v>
      </c>
      <c r="BB374" s="652" t="str">
        <f>IF(実施計画様式!F374="","",IF(PRODUCT(D374:AQ374)=0,"error",""))</f>
        <v/>
      </c>
    </row>
    <row r="375" spans="3:54">
      <c r="C375">
        <v>294</v>
      </c>
      <c r="D375" s="536">
        <f>IFERROR(VLOOKUP(実施計画様式!D375,―!A$14:B$16,2,FALSE),0)</f>
        <v>0</v>
      </c>
      <c r="E375">
        <f>IFERROR(VLOOKUP(実施計画様式!E375,―!$C$40:$D$47,2,FALSE),0)</f>
        <v>0</v>
      </c>
      <c r="F375">
        <f>IFERROR(VLOOKUP(実施計画様式!F375,―!$E$2:$F$2,2,FALSE),0)</f>
        <v>0</v>
      </c>
      <c r="G375">
        <f>IFERROR(VLOOKUP(実施計画様式!G375,―!$G$2:$H$2,2,FALSE),0)</f>
        <v>0</v>
      </c>
      <c r="H375">
        <f>IFERROR(VLOOKUP(実施計画様式!H375,―!$I$2:$J$2,2,FALSE),0)</f>
        <v>0</v>
      </c>
      <c r="J375">
        <f>IFERROR(VLOOKUP(実施計画様式!J375,―!$K$2:$L$2,2,FALSE),0)</f>
        <v>0</v>
      </c>
      <c r="K375">
        <f>IFERROR(VLOOKUP(実施計画様式!K375,―!$M$2:$N$2,2,FALSE),0)</f>
        <v>0</v>
      </c>
      <c r="L375">
        <f>IFERROR(VLOOKUP(実施計画様式!L375,―!$O$2:$P$10,2,FALSE),0)</f>
        <v>0</v>
      </c>
      <c r="AG375">
        <f>IFERROR(VLOOKUP(実施計画様式!AG375,―!$Q$2:$R$3,2,FALSE),0)</f>
        <v>0</v>
      </c>
      <c r="AH375">
        <f>IFERROR(VLOOKUP(実施計画様式!AH375,―!$S$2:$T$3,2,FALSE),0)</f>
        <v>0</v>
      </c>
      <c r="AI375">
        <f>IFERROR(VLOOKUP(実施計画様式!AI375,―!$U$2:$V$3,2,FALSE),0)</f>
        <v>0</v>
      </c>
      <c r="AJ375">
        <f>IFERROR(VLOOKUP(実施計画様式!AJ375,―!$AD$2:$AE$14,2,FALSE),0)</f>
        <v>0</v>
      </c>
      <c r="AK375">
        <f>IFERROR(VLOOKUP(実施計画様式!AK375,―!$AD$2:$AE$14,2,FALSE),0)</f>
        <v>0</v>
      </c>
      <c r="AQ375">
        <f>IFERROR(VLOOKUP(実施計画様式!AQ375,―!$AG$2:$AH$4,2,FALSE),0)</f>
        <v>0</v>
      </c>
      <c r="AS375">
        <f t="shared" si="4"/>
        <v>0</v>
      </c>
      <c r="AT375">
        <v>99</v>
      </c>
      <c r="BB375" s="652" t="str">
        <f>IF(実施計画様式!F375="","",IF(PRODUCT(D375:AQ375)=0,"error",""))</f>
        <v/>
      </c>
    </row>
    <row r="376" spans="3:54">
      <c r="C376">
        <v>295</v>
      </c>
      <c r="D376" s="536">
        <f>IFERROR(VLOOKUP(実施計画様式!D376,―!A$14:B$16,2,FALSE),0)</f>
        <v>0</v>
      </c>
      <c r="E376">
        <f>IFERROR(VLOOKUP(実施計画様式!E376,―!$C$40:$D$47,2,FALSE),0)</f>
        <v>0</v>
      </c>
      <c r="F376">
        <f>IFERROR(VLOOKUP(実施計画様式!F376,―!$E$2:$F$2,2,FALSE),0)</f>
        <v>0</v>
      </c>
      <c r="G376">
        <f>IFERROR(VLOOKUP(実施計画様式!G376,―!$G$2:$H$2,2,FALSE),0)</f>
        <v>0</v>
      </c>
      <c r="H376">
        <f>IFERROR(VLOOKUP(実施計画様式!H376,―!$I$2:$J$2,2,FALSE),0)</f>
        <v>0</v>
      </c>
      <c r="J376">
        <f>IFERROR(VLOOKUP(実施計画様式!J376,―!$K$2:$L$2,2,FALSE),0)</f>
        <v>0</v>
      </c>
      <c r="K376">
        <f>IFERROR(VLOOKUP(実施計画様式!K376,―!$M$2:$N$2,2,FALSE),0)</f>
        <v>0</v>
      </c>
      <c r="L376">
        <f>IFERROR(VLOOKUP(実施計画様式!L376,―!$O$2:$P$10,2,FALSE),0)</f>
        <v>0</v>
      </c>
      <c r="AG376">
        <f>IFERROR(VLOOKUP(実施計画様式!AG376,―!$Q$2:$R$3,2,FALSE),0)</f>
        <v>0</v>
      </c>
      <c r="AH376">
        <f>IFERROR(VLOOKUP(実施計画様式!AH376,―!$S$2:$T$3,2,FALSE),0)</f>
        <v>0</v>
      </c>
      <c r="AI376">
        <f>IFERROR(VLOOKUP(実施計画様式!AI376,―!$U$2:$V$3,2,FALSE),0)</f>
        <v>0</v>
      </c>
      <c r="AJ376">
        <f>IFERROR(VLOOKUP(実施計画様式!AJ376,―!$AD$2:$AE$14,2,FALSE),0)</f>
        <v>0</v>
      </c>
      <c r="AK376">
        <f>IFERROR(VLOOKUP(実施計画様式!AK376,―!$AD$2:$AE$14,2,FALSE),0)</f>
        <v>0</v>
      </c>
      <c r="AQ376">
        <f>IFERROR(VLOOKUP(実施計画様式!AQ376,―!$AG$2:$AH$4,2,FALSE),0)</f>
        <v>0</v>
      </c>
      <c r="AS376">
        <f t="shared" si="4"/>
        <v>0</v>
      </c>
      <c r="AT376">
        <v>99</v>
      </c>
      <c r="BB376" s="652" t="str">
        <f>IF(実施計画様式!F376="","",IF(PRODUCT(D376:AQ376)=0,"error",""))</f>
        <v/>
      </c>
    </row>
    <row r="377" spans="3:54">
      <c r="C377">
        <v>296</v>
      </c>
      <c r="D377" s="536">
        <f>IFERROR(VLOOKUP(実施計画様式!D377,―!A$14:B$16,2,FALSE),0)</f>
        <v>0</v>
      </c>
      <c r="E377">
        <f>IFERROR(VLOOKUP(実施計画様式!E377,―!$C$40:$D$47,2,FALSE),0)</f>
        <v>0</v>
      </c>
      <c r="F377">
        <f>IFERROR(VLOOKUP(実施計画様式!F377,―!$E$2:$F$2,2,FALSE),0)</f>
        <v>0</v>
      </c>
      <c r="G377">
        <f>IFERROR(VLOOKUP(実施計画様式!G377,―!$G$2:$H$2,2,FALSE),0)</f>
        <v>0</v>
      </c>
      <c r="H377">
        <f>IFERROR(VLOOKUP(実施計画様式!H377,―!$I$2:$J$2,2,FALSE),0)</f>
        <v>0</v>
      </c>
      <c r="J377">
        <f>IFERROR(VLOOKUP(実施計画様式!J377,―!$K$2:$L$2,2,FALSE),0)</f>
        <v>0</v>
      </c>
      <c r="K377">
        <f>IFERROR(VLOOKUP(実施計画様式!K377,―!$M$2:$N$2,2,FALSE),0)</f>
        <v>0</v>
      </c>
      <c r="L377">
        <f>IFERROR(VLOOKUP(実施計画様式!L377,―!$O$2:$P$10,2,FALSE),0)</f>
        <v>0</v>
      </c>
      <c r="AG377">
        <f>IFERROR(VLOOKUP(実施計画様式!AG377,―!$Q$2:$R$3,2,FALSE),0)</f>
        <v>0</v>
      </c>
      <c r="AH377">
        <f>IFERROR(VLOOKUP(実施計画様式!AH377,―!$S$2:$T$3,2,FALSE),0)</f>
        <v>0</v>
      </c>
      <c r="AI377">
        <f>IFERROR(VLOOKUP(実施計画様式!AI377,―!$U$2:$V$3,2,FALSE),0)</f>
        <v>0</v>
      </c>
      <c r="AJ377">
        <f>IFERROR(VLOOKUP(実施計画様式!AJ377,―!$AD$2:$AE$14,2,FALSE),0)</f>
        <v>0</v>
      </c>
      <c r="AK377">
        <f>IFERROR(VLOOKUP(実施計画様式!AK377,―!$AD$2:$AE$14,2,FALSE),0)</f>
        <v>0</v>
      </c>
      <c r="AQ377">
        <f>IFERROR(VLOOKUP(実施計画様式!AQ377,―!$AG$2:$AH$4,2,FALSE),0)</f>
        <v>0</v>
      </c>
      <c r="AS377">
        <f t="shared" si="4"/>
        <v>0</v>
      </c>
      <c r="AT377">
        <v>99</v>
      </c>
      <c r="BB377" s="652" t="str">
        <f>IF(実施計画様式!F377="","",IF(PRODUCT(D377:AQ377)=0,"error",""))</f>
        <v/>
      </c>
    </row>
    <row r="378" spans="3:54">
      <c r="C378">
        <v>297</v>
      </c>
      <c r="D378" s="536">
        <f>IFERROR(VLOOKUP(実施計画様式!D378,―!A$14:B$16,2,FALSE),0)</f>
        <v>0</v>
      </c>
      <c r="E378">
        <f>IFERROR(VLOOKUP(実施計画様式!E378,―!$C$40:$D$47,2,FALSE),0)</f>
        <v>0</v>
      </c>
      <c r="F378">
        <f>IFERROR(VLOOKUP(実施計画様式!F378,―!$E$2:$F$2,2,FALSE),0)</f>
        <v>0</v>
      </c>
      <c r="G378">
        <f>IFERROR(VLOOKUP(実施計画様式!G378,―!$G$2:$H$2,2,FALSE),0)</f>
        <v>0</v>
      </c>
      <c r="H378">
        <f>IFERROR(VLOOKUP(実施計画様式!H378,―!$I$2:$J$2,2,FALSE),0)</f>
        <v>0</v>
      </c>
      <c r="J378">
        <f>IFERROR(VLOOKUP(実施計画様式!J378,―!$K$2:$L$2,2,FALSE),0)</f>
        <v>0</v>
      </c>
      <c r="K378">
        <f>IFERROR(VLOOKUP(実施計画様式!K378,―!$M$2:$N$2,2,FALSE),0)</f>
        <v>0</v>
      </c>
      <c r="L378">
        <f>IFERROR(VLOOKUP(実施計画様式!L378,―!$O$2:$P$10,2,FALSE),0)</f>
        <v>0</v>
      </c>
      <c r="AG378">
        <f>IFERROR(VLOOKUP(実施計画様式!AG378,―!$Q$2:$R$3,2,FALSE),0)</f>
        <v>0</v>
      </c>
      <c r="AH378">
        <f>IFERROR(VLOOKUP(実施計画様式!AH378,―!$S$2:$T$3,2,FALSE),0)</f>
        <v>0</v>
      </c>
      <c r="AI378">
        <f>IFERROR(VLOOKUP(実施計画様式!AI378,―!$U$2:$V$3,2,FALSE),0)</f>
        <v>0</v>
      </c>
      <c r="AJ378">
        <f>IFERROR(VLOOKUP(実施計画様式!AJ378,―!$AD$2:$AE$14,2,FALSE),0)</f>
        <v>0</v>
      </c>
      <c r="AK378">
        <f>IFERROR(VLOOKUP(実施計画様式!AK378,―!$AD$2:$AE$14,2,FALSE),0)</f>
        <v>0</v>
      </c>
      <c r="AQ378">
        <f>IFERROR(VLOOKUP(実施計画様式!AQ378,―!$AG$2:$AH$4,2,FALSE),0)</f>
        <v>0</v>
      </c>
      <c r="AS378">
        <f t="shared" si="4"/>
        <v>0</v>
      </c>
      <c r="AT378">
        <v>99</v>
      </c>
      <c r="BB378" s="652" t="str">
        <f>IF(実施計画様式!F378="","",IF(PRODUCT(D378:AQ378)=0,"error",""))</f>
        <v/>
      </c>
    </row>
    <row r="379" spans="3:54">
      <c r="C379">
        <v>298</v>
      </c>
      <c r="D379" s="536">
        <f>IFERROR(VLOOKUP(実施計画様式!D379,―!A$14:B$16,2,FALSE),0)</f>
        <v>0</v>
      </c>
      <c r="E379">
        <f>IFERROR(VLOOKUP(実施計画様式!E379,―!$C$40:$D$47,2,FALSE),0)</f>
        <v>0</v>
      </c>
      <c r="F379">
        <f>IFERROR(VLOOKUP(実施計画様式!F379,―!$E$2:$F$2,2,FALSE),0)</f>
        <v>0</v>
      </c>
      <c r="G379">
        <f>IFERROR(VLOOKUP(実施計画様式!G379,―!$G$2:$H$2,2,FALSE),0)</f>
        <v>0</v>
      </c>
      <c r="H379">
        <f>IFERROR(VLOOKUP(実施計画様式!H379,―!$I$2:$J$2,2,FALSE),0)</f>
        <v>0</v>
      </c>
      <c r="J379">
        <f>IFERROR(VLOOKUP(実施計画様式!J379,―!$K$2:$L$2,2,FALSE),0)</f>
        <v>0</v>
      </c>
      <c r="K379">
        <f>IFERROR(VLOOKUP(実施計画様式!K379,―!$M$2:$N$2,2,FALSE),0)</f>
        <v>0</v>
      </c>
      <c r="L379">
        <f>IFERROR(VLOOKUP(実施計画様式!L379,―!$O$2:$P$10,2,FALSE),0)</f>
        <v>0</v>
      </c>
      <c r="AG379">
        <f>IFERROR(VLOOKUP(実施計画様式!AG379,―!$Q$2:$R$3,2,FALSE),0)</f>
        <v>0</v>
      </c>
      <c r="AH379">
        <f>IFERROR(VLOOKUP(実施計画様式!AH379,―!$S$2:$T$3,2,FALSE),0)</f>
        <v>0</v>
      </c>
      <c r="AI379">
        <f>IFERROR(VLOOKUP(実施計画様式!AI379,―!$U$2:$V$3,2,FALSE),0)</f>
        <v>0</v>
      </c>
      <c r="AJ379">
        <f>IFERROR(VLOOKUP(実施計画様式!AJ379,―!$AD$2:$AE$14,2,FALSE),0)</f>
        <v>0</v>
      </c>
      <c r="AK379">
        <f>IFERROR(VLOOKUP(実施計画様式!AK379,―!$AD$2:$AE$14,2,FALSE),0)</f>
        <v>0</v>
      </c>
      <c r="AQ379">
        <f>IFERROR(VLOOKUP(実施計画様式!AQ379,―!$AG$2:$AH$4,2,FALSE),0)</f>
        <v>0</v>
      </c>
      <c r="AS379">
        <f t="shared" si="4"/>
        <v>0</v>
      </c>
      <c r="AT379">
        <v>99</v>
      </c>
      <c r="BB379" s="652" t="str">
        <f>IF(実施計画様式!F379="","",IF(PRODUCT(D379:AQ379)=0,"error",""))</f>
        <v/>
      </c>
    </row>
    <row r="380" spans="3:54">
      <c r="C380">
        <v>299</v>
      </c>
      <c r="D380" s="536">
        <f>IFERROR(VLOOKUP(実施計画様式!D380,―!A$14:B$16,2,FALSE),0)</f>
        <v>0</v>
      </c>
      <c r="E380">
        <f>IFERROR(VLOOKUP(実施計画様式!E380,―!$C$40:$D$47,2,FALSE),0)</f>
        <v>0</v>
      </c>
      <c r="F380">
        <f>IFERROR(VLOOKUP(実施計画様式!F380,―!$E$2:$F$2,2,FALSE),0)</f>
        <v>0</v>
      </c>
      <c r="G380">
        <f>IFERROR(VLOOKUP(実施計画様式!G380,―!$G$2:$H$2,2,FALSE),0)</f>
        <v>0</v>
      </c>
      <c r="H380">
        <f>IFERROR(VLOOKUP(実施計画様式!H380,―!$I$2:$J$2,2,FALSE),0)</f>
        <v>0</v>
      </c>
      <c r="J380">
        <f>IFERROR(VLOOKUP(実施計画様式!J380,―!$K$2:$L$2,2,FALSE),0)</f>
        <v>0</v>
      </c>
      <c r="K380">
        <f>IFERROR(VLOOKUP(実施計画様式!K380,―!$M$2:$N$2,2,FALSE),0)</f>
        <v>0</v>
      </c>
      <c r="L380">
        <f>IFERROR(VLOOKUP(実施計画様式!L380,―!$O$2:$P$10,2,FALSE),0)</f>
        <v>0</v>
      </c>
      <c r="AG380">
        <f>IFERROR(VLOOKUP(実施計画様式!AG380,―!$Q$2:$R$3,2,FALSE),0)</f>
        <v>0</v>
      </c>
      <c r="AH380">
        <f>IFERROR(VLOOKUP(実施計画様式!AH380,―!$S$2:$T$3,2,FALSE),0)</f>
        <v>0</v>
      </c>
      <c r="AI380">
        <f>IFERROR(VLOOKUP(実施計画様式!AI380,―!$U$2:$V$3,2,FALSE),0)</f>
        <v>0</v>
      </c>
      <c r="AJ380">
        <f>IFERROR(VLOOKUP(実施計画様式!AJ380,―!$AD$2:$AE$14,2,FALSE),0)</f>
        <v>0</v>
      </c>
      <c r="AK380">
        <f>IFERROR(VLOOKUP(実施計画様式!AK380,―!$AD$2:$AE$14,2,FALSE),0)</f>
        <v>0</v>
      </c>
      <c r="AQ380">
        <f>IFERROR(VLOOKUP(実施計画様式!AQ380,―!$AG$2:$AH$4,2,FALSE),0)</f>
        <v>0</v>
      </c>
      <c r="AS380">
        <f t="shared" si="4"/>
        <v>0</v>
      </c>
      <c r="AT380">
        <v>99</v>
      </c>
      <c r="BB380" s="652" t="str">
        <f>IF(実施計画様式!F380="","",IF(PRODUCT(D380:AQ380)=0,"error",""))</f>
        <v/>
      </c>
    </row>
    <row r="381" spans="3:54">
      <c r="C381">
        <v>300</v>
      </c>
      <c r="D381" s="536">
        <f>IFERROR(VLOOKUP(実施計画様式!D381,―!A$14:B$16,2,FALSE),0)</f>
        <v>0</v>
      </c>
      <c r="E381">
        <f>IFERROR(VLOOKUP(実施計画様式!E381,―!$C$40:$D$47,2,FALSE),0)</f>
        <v>0</v>
      </c>
      <c r="F381">
        <f>IFERROR(VLOOKUP(実施計画様式!F381,―!$E$2:$F$2,2,FALSE),0)</f>
        <v>0</v>
      </c>
      <c r="G381">
        <f>IFERROR(VLOOKUP(実施計画様式!G381,―!$G$2:$H$2,2,FALSE),0)</f>
        <v>0</v>
      </c>
      <c r="H381">
        <f>IFERROR(VLOOKUP(実施計画様式!H381,―!$I$2:$J$2,2,FALSE),0)</f>
        <v>0</v>
      </c>
      <c r="J381">
        <f>IFERROR(VLOOKUP(実施計画様式!J381,―!$K$2:$L$2,2,FALSE),0)</f>
        <v>0</v>
      </c>
      <c r="K381">
        <f>IFERROR(VLOOKUP(実施計画様式!K381,―!$M$2:$N$2,2,FALSE),0)</f>
        <v>0</v>
      </c>
      <c r="L381">
        <f>IFERROR(VLOOKUP(実施計画様式!L381,―!$O$2:$P$10,2,FALSE),0)</f>
        <v>0</v>
      </c>
      <c r="AG381">
        <f>IFERROR(VLOOKUP(実施計画様式!AG381,―!$Q$2:$R$3,2,FALSE),0)</f>
        <v>0</v>
      </c>
      <c r="AH381">
        <f>IFERROR(VLOOKUP(実施計画様式!AH381,―!$S$2:$T$3,2,FALSE),0)</f>
        <v>0</v>
      </c>
      <c r="AI381">
        <f>IFERROR(VLOOKUP(実施計画様式!AI381,―!$U$2:$V$3,2,FALSE),0)</f>
        <v>0</v>
      </c>
      <c r="AJ381">
        <f>IFERROR(VLOOKUP(実施計画様式!AJ381,―!$AD$2:$AE$14,2,FALSE),0)</f>
        <v>0</v>
      </c>
      <c r="AK381">
        <f>IFERROR(VLOOKUP(実施計画様式!AK381,―!$AD$2:$AE$14,2,FALSE),0)</f>
        <v>0</v>
      </c>
      <c r="AQ381">
        <f>IFERROR(VLOOKUP(実施計画様式!AQ381,―!$AG$2:$AH$4,2,FALSE),0)</f>
        <v>0</v>
      </c>
      <c r="AS381">
        <f t="shared" si="4"/>
        <v>0</v>
      </c>
      <c r="AT381">
        <v>99</v>
      </c>
      <c r="BB381" s="652" t="str">
        <f>IF(実施計画様式!F381="","",IF(PRODUCT(D381:AQ381)=0,"error",""))</f>
        <v/>
      </c>
    </row>
    <row r="382" spans="3:54">
      <c r="C382">
        <v>301</v>
      </c>
      <c r="D382" s="536">
        <f>IFERROR(VLOOKUP(実施計画様式!D382,―!A$14:B$16,2,FALSE),0)</f>
        <v>0</v>
      </c>
      <c r="E382">
        <f>IFERROR(VLOOKUP(実施計画様式!E382,―!$C$40:$D$47,2,FALSE),0)</f>
        <v>0</v>
      </c>
      <c r="F382">
        <f>IFERROR(VLOOKUP(実施計画様式!F382,―!$E$2:$F$2,2,FALSE),0)</f>
        <v>0</v>
      </c>
      <c r="G382">
        <f>IFERROR(VLOOKUP(実施計画様式!G382,―!$G$2:$H$2,2,FALSE),0)</f>
        <v>0</v>
      </c>
      <c r="H382">
        <f>IFERROR(VLOOKUP(実施計画様式!H382,―!$I$2:$J$2,2,FALSE),0)</f>
        <v>0</v>
      </c>
      <c r="J382">
        <f>IFERROR(VLOOKUP(実施計画様式!J382,―!$K$2:$L$2,2,FALSE),0)</f>
        <v>0</v>
      </c>
      <c r="K382">
        <f>IFERROR(VLOOKUP(実施計画様式!K382,―!$M$2:$N$2,2,FALSE),0)</f>
        <v>0</v>
      </c>
      <c r="L382">
        <f>IFERROR(VLOOKUP(実施計画様式!L382,―!$O$2:$P$10,2,FALSE),0)</f>
        <v>0</v>
      </c>
      <c r="AG382">
        <f>IFERROR(VLOOKUP(実施計画様式!AG382,―!$Q$2:$R$3,2,FALSE),0)</f>
        <v>0</v>
      </c>
      <c r="AH382">
        <f>IFERROR(VLOOKUP(実施計画様式!AH382,―!$S$2:$T$3,2,FALSE),0)</f>
        <v>0</v>
      </c>
      <c r="AI382">
        <f>IFERROR(VLOOKUP(実施計画様式!AI382,―!$U$2:$V$3,2,FALSE),0)</f>
        <v>0</v>
      </c>
      <c r="AJ382">
        <f>IFERROR(VLOOKUP(実施計画様式!AJ382,―!$AD$2:$AE$14,2,FALSE),0)</f>
        <v>0</v>
      </c>
      <c r="AK382">
        <f>IFERROR(VLOOKUP(実施計画様式!AK382,―!$AD$2:$AE$14,2,FALSE),0)</f>
        <v>0</v>
      </c>
      <c r="AQ382">
        <f>IFERROR(VLOOKUP(実施計画様式!AQ382,―!$AG$2:$AH$4,2,FALSE),0)</f>
        <v>0</v>
      </c>
      <c r="AS382">
        <f t="shared" si="4"/>
        <v>0</v>
      </c>
      <c r="AT382">
        <v>99</v>
      </c>
      <c r="BB382" s="652" t="str">
        <f>IF(実施計画様式!F382="","",IF(PRODUCT(D382:AQ382)=0,"error",""))</f>
        <v/>
      </c>
    </row>
    <row r="383" spans="3:54">
      <c r="C383">
        <v>302</v>
      </c>
      <c r="D383" s="536">
        <f>IFERROR(VLOOKUP(実施計画様式!D383,―!A$14:B$16,2,FALSE),0)</f>
        <v>0</v>
      </c>
      <c r="E383">
        <f>IFERROR(VLOOKUP(実施計画様式!E383,―!$C$40:$D$47,2,FALSE),0)</f>
        <v>0</v>
      </c>
      <c r="F383">
        <f>IFERROR(VLOOKUP(実施計画様式!F383,―!$E$2:$F$2,2,FALSE),0)</f>
        <v>0</v>
      </c>
      <c r="G383">
        <f>IFERROR(VLOOKUP(実施計画様式!G383,―!$G$2:$H$2,2,FALSE),0)</f>
        <v>0</v>
      </c>
      <c r="H383">
        <f>IFERROR(VLOOKUP(実施計画様式!H383,―!$I$2:$J$2,2,FALSE),0)</f>
        <v>0</v>
      </c>
      <c r="J383">
        <f>IFERROR(VLOOKUP(実施計画様式!J383,―!$K$2:$L$2,2,FALSE),0)</f>
        <v>0</v>
      </c>
      <c r="K383">
        <f>IFERROR(VLOOKUP(実施計画様式!K383,―!$M$2:$N$2,2,FALSE),0)</f>
        <v>0</v>
      </c>
      <c r="L383">
        <f>IFERROR(VLOOKUP(実施計画様式!L383,―!$O$2:$P$10,2,FALSE),0)</f>
        <v>0</v>
      </c>
      <c r="AG383">
        <f>IFERROR(VLOOKUP(実施計画様式!AG383,―!$Q$2:$R$3,2,FALSE),0)</f>
        <v>0</v>
      </c>
      <c r="AH383">
        <f>IFERROR(VLOOKUP(実施計画様式!AH383,―!$S$2:$T$3,2,FALSE),0)</f>
        <v>0</v>
      </c>
      <c r="AI383">
        <f>IFERROR(VLOOKUP(実施計画様式!AI383,―!$U$2:$V$3,2,FALSE),0)</f>
        <v>0</v>
      </c>
      <c r="AJ383">
        <f>IFERROR(VLOOKUP(実施計画様式!AJ383,―!$AD$2:$AE$14,2,FALSE),0)</f>
        <v>0</v>
      </c>
      <c r="AK383">
        <f>IFERROR(VLOOKUP(実施計画様式!AK383,―!$AD$2:$AE$14,2,FALSE),0)</f>
        <v>0</v>
      </c>
      <c r="AQ383">
        <f>IFERROR(VLOOKUP(実施計画様式!AQ383,―!$AG$2:$AH$4,2,FALSE),0)</f>
        <v>0</v>
      </c>
      <c r="AS383">
        <f t="shared" si="4"/>
        <v>0</v>
      </c>
      <c r="AT383">
        <v>99</v>
      </c>
      <c r="BB383" s="652" t="str">
        <f>IF(実施計画様式!F383="","",IF(PRODUCT(D383:AQ383)=0,"error",""))</f>
        <v/>
      </c>
    </row>
    <row r="384" spans="3:54">
      <c r="C384">
        <v>303</v>
      </c>
      <c r="D384" s="536">
        <f>IFERROR(VLOOKUP(実施計画様式!D384,―!A$14:B$16,2,FALSE),0)</f>
        <v>0</v>
      </c>
      <c r="E384">
        <f>IFERROR(VLOOKUP(実施計画様式!E384,―!$C$40:$D$47,2,FALSE),0)</f>
        <v>0</v>
      </c>
      <c r="F384">
        <f>IFERROR(VLOOKUP(実施計画様式!F384,―!$E$2:$F$2,2,FALSE),0)</f>
        <v>0</v>
      </c>
      <c r="G384">
        <f>IFERROR(VLOOKUP(実施計画様式!G384,―!$G$2:$H$2,2,FALSE),0)</f>
        <v>0</v>
      </c>
      <c r="H384">
        <f>IFERROR(VLOOKUP(実施計画様式!H384,―!$I$2:$J$2,2,FALSE),0)</f>
        <v>0</v>
      </c>
      <c r="J384">
        <f>IFERROR(VLOOKUP(実施計画様式!J384,―!$K$2:$L$2,2,FALSE),0)</f>
        <v>0</v>
      </c>
      <c r="K384">
        <f>IFERROR(VLOOKUP(実施計画様式!K384,―!$M$2:$N$2,2,FALSE),0)</f>
        <v>0</v>
      </c>
      <c r="L384">
        <f>IFERROR(VLOOKUP(実施計画様式!L384,―!$O$2:$P$10,2,FALSE),0)</f>
        <v>0</v>
      </c>
      <c r="AG384">
        <f>IFERROR(VLOOKUP(実施計画様式!AG384,―!$Q$2:$R$3,2,FALSE),0)</f>
        <v>0</v>
      </c>
      <c r="AH384">
        <f>IFERROR(VLOOKUP(実施計画様式!AH384,―!$S$2:$T$3,2,FALSE),0)</f>
        <v>0</v>
      </c>
      <c r="AI384">
        <f>IFERROR(VLOOKUP(実施計画様式!AI384,―!$U$2:$V$3,2,FALSE),0)</f>
        <v>0</v>
      </c>
      <c r="AJ384">
        <f>IFERROR(VLOOKUP(実施計画様式!AJ384,―!$AD$2:$AE$14,2,FALSE),0)</f>
        <v>0</v>
      </c>
      <c r="AK384">
        <f>IFERROR(VLOOKUP(実施計画様式!AK384,―!$AD$2:$AE$14,2,FALSE),0)</f>
        <v>0</v>
      </c>
      <c r="AQ384">
        <f>IFERROR(VLOOKUP(実施計画様式!AQ384,―!$AG$2:$AH$4,2,FALSE),0)</f>
        <v>0</v>
      </c>
      <c r="AS384">
        <f t="shared" si="4"/>
        <v>0</v>
      </c>
      <c r="AT384">
        <v>99</v>
      </c>
      <c r="BB384" s="652" t="str">
        <f>IF(実施計画様式!F384="","",IF(PRODUCT(D384:AQ384)=0,"error",""))</f>
        <v/>
      </c>
    </row>
    <row r="385" spans="3:54">
      <c r="C385">
        <v>304</v>
      </c>
      <c r="D385" s="536">
        <f>IFERROR(VLOOKUP(実施計画様式!D385,―!A$14:B$16,2,FALSE),0)</f>
        <v>0</v>
      </c>
      <c r="E385">
        <f>IFERROR(VLOOKUP(実施計画様式!E385,―!$C$40:$D$47,2,FALSE),0)</f>
        <v>0</v>
      </c>
      <c r="F385">
        <f>IFERROR(VLOOKUP(実施計画様式!F385,―!$E$2:$F$2,2,FALSE),0)</f>
        <v>0</v>
      </c>
      <c r="G385">
        <f>IFERROR(VLOOKUP(実施計画様式!G385,―!$G$2:$H$2,2,FALSE),0)</f>
        <v>0</v>
      </c>
      <c r="H385">
        <f>IFERROR(VLOOKUP(実施計画様式!H385,―!$I$2:$J$2,2,FALSE),0)</f>
        <v>0</v>
      </c>
      <c r="J385">
        <f>IFERROR(VLOOKUP(実施計画様式!J385,―!$K$2:$L$2,2,FALSE),0)</f>
        <v>0</v>
      </c>
      <c r="K385">
        <f>IFERROR(VLOOKUP(実施計画様式!K385,―!$M$2:$N$2,2,FALSE),0)</f>
        <v>0</v>
      </c>
      <c r="L385">
        <f>IFERROR(VLOOKUP(実施計画様式!L385,―!$O$2:$P$10,2,FALSE),0)</f>
        <v>0</v>
      </c>
      <c r="AG385">
        <f>IFERROR(VLOOKUP(実施計画様式!AG385,―!$Q$2:$R$3,2,FALSE),0)</f>
        <v>0</v>
      </c>
      <c r="AH385">
        <f>IFERROR(VLOOKUP(実施計画様式!AH385,―!$S$2:$T$3,2,FALSE),0)</f>
        <v>0</v>
      </c>
      <c r="AI385">
        <f>IFERROR(VLOOKUP(実施計画様式!AI385,―!$U$2:$V$3,2,FALSE),0)</f>
        <v>0</v>
      </c>
      <c r="AJ385">
        <f>IFERROR(VLOOKUP(実施計画様式!AJ385,―!$AD$2:$AE$14,2,FALSE),0)</f>
        <v>0</v>
      </c>
      <c r="AK385">
        <f>IFERROR(VLOOKUP(実施計画様式!AK385,―!$AD$2:$AE$14,2,FALSE),0)</f>
        <v>0</v>
      </c>
      <c r="AQ385">
        <f>IFERROR(VLOOKUP(実施計画様式!AQ385,―!$AG$2:$AH$4,2,FALSE),0)</f>
        <v>0</v>
      </c>
      <c r="AS385">
        <f t="shared" si="4"/>
        <v>0</v>
      </c>
      <c r="AT385">
        <v>99</v>
      </c>
      <c r="BB385" s="652" t="str">
        <f>IF(実施計画様式!F385="","",IF(PRODUCT(D385:AQ385)=0,"error",""))</f>
        <v/>
      </c>
    </row>
    <row r="386" spans="3:54">
      <c r="C386">
        <v>305</v>
      </c>
      <c r="D386" s="536">
        <f>IFERROR(VLOOKUP(実施計画様式!D386,―!A$14:B$16,2,FALSE),0)</f>
        <v>0</v>
      </c>
      <c r="E386">
        <f>IFERROR(VLOOKUP(実施計画様式!E386,―!$C$40:$D$47,2,FALSE),0)</f>
        <v>0</v>
      </c>
      <c r="F386">
        <f>IFERROR(VLOOKUP(実施計画様式!F386,―!$E$2:$F$2,2,FALSE),0)</f>
        <v>0</v>
      </c>
      <c r="G386">
        <f>IFERROR(VLOOKUP(実施計画様式!G386,―!$G$2:$H$2,2,FALSE),0)</f>
        <v>0</v>
      </c>
      <c r="H386">
        <f>IFERROR(VLOOKUP(実施計画様式!H386,―!$I$2:$J$2,2,FALSE),0)</f>
        <v>0</v>
      </c>
      <c r="J386">
        <f>IFERROR(VLOOKUP(実施計画様式!J386,―!$K$2:$L$2,2,FALSE),0)</f>
        <v>0</v>
      </c>
      <c r="K386">
        <f>IFERROR(VLOOKUP(実施計画様式!K386,―!$M$2:$N$2,2,FALSE),0)</f>
        <v>0</v>
      </c>
      <c r="L386">
        <f>IFERROR(VLOOKUP(実施計画様式!L386,―!$O$2:$P$10,2,FALSE),0)</f>
        <v>0</v>
      </c>
      <c r="AG386">
        <f>IFERROR(VLOOKUP(実施計画様式!AG386,―!$Q$2:$R$3,2,FALSE),0)</f>
        <v>0</v>
      </c>
      <c r="AH386">
        <f>IFERROR(VLOOKUP(実施計画様式!AH386,―!$S$2:$T$3,2,FALSE),0)</f>
        <v>0</v>
      </c>
      <c r="AI386">
        <f>IFERROR(VLOOKUP(実施計画様式!AI386,―!$U$2:$V$3,2,FALSE),0)</f>
        <v>0</v>
      </c>
      <c r="AJ386">
        <f>IFERROR(VLOOKUP(実施計画様式!AJ386,―!$AD$2:$AE$14,2,FALSE),0)</f>
        <v>0</v>
      </c>
      <c r="AK386">
        <f>IFERROR(VLOOKUP(実施計画様式!AK386,―!$AD$2:$AE$14,2,FALSE),0)</f>
        <v>0</v>
      </c>
      <c r="AQ386">
        <f>IFERROR(VLOOKUP(実施計画様式!AQ386,―!$AG$2:$AH$4,2,FALSE),0)</f>
        <v>0</v>
      </c>
      <c r="AS386">
        <f t="shared" si="4"/>
        <v>0</v>
      </c>
      <c r="AT386">
        <v>99</v>
      </c>
      <c r="BB386" s="652" t="str">
        <f>IF(実施計画様式!F386="","",IF(PRODUCT(D386:AQ386)=0,"error",""))</f>
        <v/>
      </c>
    </row>
    <row r="387" spans="3:54">
      <c r="C387">
        <v>306</v>
      </c>
      <c r="D387" s="536">
        <f>IFERROR(VLOOKUP(実施計画様式!D387,―!A$14:B$16,2,FALSE),0)</f>
        <v>0</v>
      </c>
      <c r="E387">
        <f>IFERROR(VLOOKUP(実施計画様式!E387,―!$C$40:$D$47,2,FALSE),0)</f>
        <v>0</v>
      </c>
      <c r="F387">
        <f>IFERROR(VLOOKUP(実施計画様式!F387,―!$E$2:$F$2,2,FALSE),0)</f>
        <v>0</v>
      </c>
      <c r="G387">
        <f>IFERROR(VLOOKUP(実施計画様式!G387,―!$G$2:$H$2,2,FALSE),0)</f>
        <v>0</v>
      </c>
      <c r="H387">
        <f>IFERROR(VLOOKUP(実施計画様式!H387,―!$I$2:$J$2,2,FALSE),0)</f>
        <v>0</v>
      </c>
      <c r="J387">
        <f>IFERROR(VLOOKUP(実施計画様式!J387,―!$K$2:$L$2,2,FALSE),0)</f>
        <v>0</v>
      </c>
      <c r="K387">
        <f>IFERROR(VLOOKUP(実施計画様式!K387,―!$M$2:$N$2,2,FALSE),0)</f>
        <v>0</v>
      </c>
      <c r="L387">
        <f>IFERROR(VLOOKUP(実施計画様式!L387,―!$O$2:$P$10,2,FALSE),0)</f>
        <v>0</v>
      </c>
      <c r="AG387">
        <f>IFERROR(VLOOKUP(実施計画様式!AG387,―!$Q$2:$R$3,2,FALSE),0)</f>
        <v>0</v>
      </c>
      <c r="AH387">
        <f>IFERROR(VLOOKUP(実施計画様式!AH387,―!$S$2:$T$3,2,FALSE),0)</f>
        <v>0</v>
      </c>
      <c r="AI387">
        <f>IFERROR(VLOOKUP(実施計画様式!AI387,―!$U$2:$V$3,2,FALSE),0)</f>
        <v>0</v>
      </c>
      <c r="AJ387">
        <f>IFERROR(VLOOKUP(実施計画様式!AJ387,―!$AD$2:$AE$14,2,FALSE),0)</f>
        <v>0</v>
      </c>
      <c r="AK387">
        <f>IFERROR(VLOOKUP(実施計画様式!AK387,―!$AD$2:$AE$14,2,FALSE),0)</f>
        <v>0</v>
      </c>
      <c r="AQ387">
        <f>IFERROR(VLOOKUP(実施計画様式!AQ387,―!$AG$2:$AH$4,2,FALSE),0)</f>
        <v>0</v>
      </c>
      <c r="AS387">
        <f t="shared" si="4"/>
        <v>0</v>
      </c>
      <c r="AT387">
        <v>99</v>
      </c>
      <c r="BB387" s="652" t="str">
        <f>IF(実施計画様式!F387="","",IF(PRODUCT(D387:AQ387)=0,"error",""))</f>
        <v/>
      </c>
    </row>
    <row r="388" spans="3:54">
      <c r="C388">
        <v>307</v>
      </c>
      <c r="D388" s="536">
        <f>IFERROR(VLOOKUP(実施計画様式!D388,―!A$14:B$16,2,FALSE),0)</f>
        <v>0</v>
      </c>
      <c r="E388">
        <f>IFERROR(VLOOKUP(実施計画様式!E388,―!$C$40:$D$47,2,FALSE),0)</f>
        <v>0</v>
      </c>
      <c r="F388">
        <f>IFERROR(VLOOKUP(実施計画様式!F388,―!$E$2:$F$2,2,FALSE),0)</f>
        <v>0</v>
      </c>
      <c r="G388">
        <f>IFERROR(VLOOKUP(実施計画様式!G388,―!$G$2:$H$2,2,FALSE),0)</f>
        <v>0</v>
      </c>
      <c r="H388">
        <f>IFERROR(VLOOKUP(実施計画様式!H388,―!$I$2:$J$2,2,FALSE),0)</f>
        <v>0</v>
      </c>
      <c r="J388">
        <f>IFERROR(VLOOKUP(実施計画様式!J388,―!$K$2:$L$2,2,FALSE),0)</f>
        <v>0</v>
      </c>
      <c r="K388">
        <f>IFERROR(VLOOKUP(実施計画様式!K388,―!$M$2:$N$2,2,FALSE),0)</f>
        <v>0</v>
      </c>
      <c r="L388">
        <f>IFERROR(VLOOKUP(実施計画様式!L388,―!$O$2:$P$10,2,FALSE),0)</f>
        <v>0</v>
      </c>
      <c r="AG388">
        <f>IFERROR(VLOOKUP(実施計画様式!AG388,―!$Q$2:$R$3,2,FALSE),0)</f>
        <v>0</v>
      </c>
      <c r="AH388">
        <f>IFERROR(VLOOKUP(実施計画様式!AH388,―!$S$2:$T$3,2,FALSE),0)</f>
        <v>0</v>
      </c>
      <c r="AI388">
        <f>IFERROR(VLOOKUP(実施計画様式!AI388,―!$U$2:$V$3,2,FALSE),0)</f>
        <v>0</v>
      </c>
      <c r="AJ388">
        <f>IFERROR(VLOOKUP(実施計画様式!AJ388,―!$AD$2:$AE$14,2,FALSE),0)</f>
        <v>0</v>
      </c>
      <c r="AK388">
        <f>IFERROR(VLOOKUP(実施計画様式!AK388,―!$AD$2:$AE$14,2,FALSE),0)</f>
        <v>0</v>
      </c>
      <c r="AQ388">
        <f>IFERROR(VLOOKUP(実施計画様式!AQ388,―!$AG$2:$AH$4,2,FALSE),0)</f>
        <v>0</v>
      </c>
      <c r="AS388">
        <f t="shared" si="4"/>
        <v>0</v>
      </c>
      <c r="AT388">
        <v>99</v>
      </c>
      <c r="BB388" s="652" t="str">
        <f>IF(実施計画様式!F388="","",IF(PRODUCT(D388:AQ388)=0,"error",""))</f>
        <v/>
      </c>
    </row>
    <row r="389" spans="3:54">
      <c r="C389">
        <v>308</v>
      </c>
      <c r="D389" s="536">
        <f>IFERROR(VLOOKUP(実施計画様式!D389,―!A$14:B$16,2,FALSE),0)</f>
        <v>0</v>
      </c>
      <c r="E389">
        <f>IFERROR(VLOOKUP(実施計画様式!E389,―!$C$40:$D$47,2,FALSE),0)</f>
        <v>0</v>
      </c>
      <c r="F389">
        <f>IFERROR(VLOOKUP(実施計画様式!F389,―!$E$2:$F$2,2,FALSE),0)</f>
        <v>0</v>
      </c>
      <c r="G389">
        <f>IFERROR(VLOOKUP(実施計画様式!G389,―!$G$2:$H$2,2,FALSE),0)</f>
        <v>0</v>
      </c>
      <c r="H389">
        <f>IFERROR(VLOOKUP(実施計画様式!H389,―!$I$2:$J$2,2,FALSE),0)</f>
        <v>0</v>
      </c>
      <c r="J389">
        <f>IFERROR(VLOOKUP(実施計画様式!J389,―!$K$2:$L$2,2,FALSE),0)</f>
        <v>0</v>
      </c>
      <c r="K389">
        <f>IFERROR(VLOOKUP(実施計画様式!K389,―!$M$2:$N$2,2,FALSE),0)</f>
        <v>0</v>
      </c>
      <c r="L389">
        <f>IFERROR(VLOOKUP(実施計画様式!L389,―!$O$2:$P$10,2,FALSE),0)</f>
        <v>0</v>
      </c>
      <c r="AG389">
        <f>IFERROR(VLOOKUP(実施計画様式!AG389,―!$Q$2:$R$3,2,FALSE),0)</f>
        <v>0</v>
      </c>
      <c r="AH389">
        <f>IFERROR(VLOOKUP(実施計画様式!AH389,―!$S$2:$T$3,2,FALSE),0)</f>
        <v>0</v>
      </c>
      <c r="AI389">
        <f>IFERROR(VLOOKUP(実施計画様式!AI389,―!$U$2:$V$3,2,FALSE),0)</f>
        <v>0</v>
      </c>
      <c r="AJ389">
        <f>IFERROR(VLOOKUP(実施計画様式!AJ389,―!$AD$2:$AE$14,2,FALSE),0)</f>
        <v>0</v>
      </c>
      <c r="AK389">
        <f>IFERROR(VLOOKUP(実施計画様式!AK389,―!$AD$2:$AE$14,2,FALSE),0)</f>
        <v>0</v>
      </c>
      <c r="AQ389">
        <f>IFERROR(VLOOKUP(実施計画様式!AQ389,―!$AG$2:$AH$4,2,FALSE),0)</f>
        <v>0</v>
      </c>
      <c r="AS389">
        <f t="shared" si="4"/>
        <v>0</v>
      </c>
      <c r="AT389">
        <v>99</v>
      </c>
      <c r="BB389" s="652" t="str">
        <f>IF(実施計画様式!F389="","",IF(PRODUCT(D389:AQ389)=0,"error",""))</f>
        <v/>
      </c>
    </row>
    <row r="390" spans="3:54">
      <c r="C390">
        <v>309</v>
      </c>
      <c r="D390" s="536">
        <f>IFERROR(VLOOKUP(実施計画様式!D390,―!A$14:B$16,2,FALSE),0)</f>
        <v>0</v>
      </c>
      <c r="E390">
        <f>IFERROR(VLOOKUP(実施計画様式!E390,―!$C$40:$D$47,2,FALSE),0)</f>
        <v>0</v>
      </c>
      <c r="F390">
        <f>IFERROR(VLOOKUP(実施計画様式!F390,―!$E$2:$F$2,2,FALSE),0)</f>
        <v>0</v>
      </c>
      <c r="G390">
        <f>IFERROR(VLOOKUP(実施計画様式!G390,―!$G$2:$H$2,2,FALSE),0)</f>
        <v>0</v>
      </c>
      <c r="H390">
        <f>IFERROR(VLOOKUP(実施計画様式!H390,―!$I$2:$J$2,2,FALSE),0)</f>
        <v>0</v>
      </c>
      <c r="J390">
        <f>IFERROR(VLOOKUP(実施計画様式!J390,―!$K$2:$L$2,2,FALSE),0)</f>
        <v>0</v>
      </c>
      <c r="K390">
        <f>IFERROR(VLOOKUP(実施計画様式!K390,―!$M$2:$N$2,2,FALSE),0)</f>
        <v>0</v>
      </c>
      <c r="L390">
        <f>IFERROR(VLOOKUP(実施計画様式!L390,―!$O$2:$P$10,2,FALSE),0)</f>
        <v>0</v>
      </c>
      <c r="AG390">
        <f>IFERROR(VLOOKUP(実施計画様式!AG390,―!$Q$2:$R$3,2,FALSE),0)</f>
        <v>0</v>
      </c>
      <c r="AH390">
        <f>IFERROR(VLOOKUP(実施計画様式!AH390,―!$S$2:$T$3,2,FALSE),0)</f>
        <v>0</v>
      </c>
      <c r="AI390">
        <f>IFERROR(VLOOKUP(実施計画様式!AI390,―!$U$2:$V$3,2,FALSE),0)</f>
        <v>0</v>
      </c>
      <c r="AJ390">
        <f>IFERROR(VLOOKUP(実施計画様式!AJ390,―!$AD$2:$AE$14,2,FALSE),0)</f>
        <v>0</v>
      </c>
      <c r="AK390">
        <f>IFERROR(VLOOKUP(実施計画様式!AK390,―!$AD$2:$AE$14,2,FALSE),0)</f>
        <v>0</v>
      </c>
      <c r="AQ390">
        <f>IFERROR(VLOOKUP(実施計画様式!AQ390,―!$AG$2:$AH$4,2,FALSE),0)</f>
        <v>0</v>
      </c>
      <c r="AS390">
        <f t="shared" si="4"/>
        <v>0</v>
      </c>
      <c r="AT390">
        <v>99</v>
      </c>
      <c r="BB390" s="652" t="str">
        <f>IF(実施計画様式!F390="","",IF(PRODUCT(D390:AQ390)=0,"error",""))</f>
        <v/>
      </c>
    </row>
    <row r="391" spans="3:54">
      <c r="C391">
        <v>310</v>
      </c>
      <c r="D391" s="536">
        <f>IFERROR(VLOOKUP(実施計画様式!D391,―!A$14:B$16,2,FALSE),0)</f>
        <v>0</v>
      </c>
      <c r="E391">
        <f>IFERROR(VLOOKUP(実施計画様式!E391,―!$C$40:$D$47,2,FALSE),0)</f>
        <v>0</v>
      </c>
      <c r="F391">
        <f>IFERROR(VLOOKUP(実施計画様式!F391,―!$E$2:$F$2,2,FALSE),0)</f>
        <v>0</v>
      </c>
      <c r="G391">
        <f>IFERROR(VLOOKUP(実施計画様式!G391,―!$G$2:$H$2,2,FALSE),0)</f>
        <v>0</v>
      </c>
      <c r="H391">
        <f>IFERROR(VLOOKUP(実施計画様式!H391,―!$I$2:$J$2,2,FALSE),0)</f>
        <v>0</v>
      </c>
      <c r="J391">
        <f>IFERROR(VLOOKUP(実施計画様式!J391,―!$K$2:$L$2,2,FALSE),0)</f>
        <v>0</v>
      </c>
      <c r="K391">
        <f>IFERROR(VLOOKUP(実施計画様式!K391,―!$M$2:$N$2,2,FALSE),0)</f>
        <v>0</v>
      </c>
      <c r="L391">
        <f>IFERROR(VLOOKUP(実施計画様式!L391,―!$O$2:$P$10,2,FALSE),0)</f>
        <v>0</v>
      </c>
      <c r="AG391">
        <f>IFERROR(VLOOKUP(実施計画様式!AG391,―!$Q$2:$R$3,2,FALSE),0)</f>
        <v>0</v>
      </c>
      <c r="AH391">
        <f>IFERROR(VLOOKUP(実施計画様式!AH391,―!$S$2:$T$3,2,FALSE),0)</f>
        <v>0</v>
      </c>
      <c r="AI391">
        <f>IFERROR(VLOOKUP(実施計画様式!AI391,―!$U$2:$V$3,2,FALSE),0)</f>
        <v>0</v>
      </c>
      <c r="AJ391">
        <f>IFERROR(VLOOKUP(実施計画様式!AJ391,―!$AD$2:$AE$14,2,FALSE),0)</f>
        <v>0</v>
      </c>
      <c r="AK391">
        <f>IFERROR(VLOOKUP(実施計画様式!AK391,―!$AD$2:$AE$14,2,FALSE),0)</f>
        <v>0</v>
      </c>
      <c r="AQ391">
        <f>IFERROR(VLOOKUP(実施計画様式!AQ391,―!$AG$2:$AH$4,2,FALSE),0)</f>
        <v>0</v>
      </c>
      <c r="AS391">
        <f t="shared" si="4"/>
        <v>0</v>
      </c>
      <c r="AT391">
        <v>99</v>
      </c>
      <c r="BB391" s="652" t="str">
        <f>IF(実施計画様式!F391="","",IF(PRODUCT(D391:AQ391)=0,"error",""))</f>
        <v/>
      </c>
    </row>
    <row r="392" spans="3:54">
      <c r="C392">
        <v>311</v>
      </c>
      <c r="D392" s="536">
        <f>IFERROR(VLOOKUP(実施計画様式!D392,―!A$14:B$16,2,FALSE),0)</f>
        <v>0</v>
      </c>
      <c r="E392">
        <f>IFERROR(VLOOKUP(実施計画様式!E392,―!$C$40:$D$47,2,FALSE),0)</f>
        <v>0</v>
      </c>
      <c r="F392">
        <f>IFERROR(VLOOKUP(実施計画様式!F392,―!$E$2:$F$2,2,FALSE),0)</f>
        <v>0</v>
      </c>
      <c r="G392">
        <f>IFERROR(VLOOKUP(実施計画様式!G392,―!$G$2:$H$2,2,FALSE),0)</f>
        <v>0</v>
      </c>
      <c r="H392">
        <f>IFERROR(VLOOKUP(実施計画様式!H392,―!$I$2:$J$2,2,FALSE),0)</f>
        <v>0</v>
      </c>
      <c r="J392">
        <f>IFERROR(VLOOKUP(実施計画様式!J392,―!$K$2:$L$2,2,FALSE),0)</f>
        <v>0</v>
      </c>
      <c r="K392">
        <f>IFERROR(VLOOKUP(実施計画様式!K392,―!$M$2:$N$2,2,FALSE),0)</f>
        <v>0</v>
      </c>
      <c r="L392">
        <f>IFERROR(VLOOKUP(実施計画様式!L392,―!$O$2:$P$10,2,FALSE),0)</f>
        <v>0</v>
      </c>
      <c r="AG392">
        <f>IFERROR(VLOOKUP(実施計画様式!AG392,―!$Q$2:$R$3,2,FALSE),0)</f>
        <v>0</v>
      </c>
      <c r="AH392">
        <f>IFERROR(VLOOKUP(実施計画様式!AH392,―!$S$2:$T$3,2,FALSE),0)</f>
        <v>0</v>
      </c>
      <c r="AI392">
        <f>IFERROR(VLOOKUP(実施計画様式!AI392,―!$U$2:$V$3,2,FALSE),0)</f>
        <v>0</v>
      </c>
      <c r="AJ392">
        <f>IFERROR(VLOOKUP(実施計画様式!AJ392,―!$AD$2:$AE$14,2,FALSE),0)</f>
        <v>0</v>
      </c>
      <c r="AK392">
        <f>IFERROR(VLOOKUP(実施計画様式!AK392,―!$AD$2:$AE$14,2,FALSE),0)</f>
        <v>0</v>
      </c>
      <c r="AQ392">
        <f>IFERROR(VLOOKUP(実施計画様式!AQ392,―!$AG$2:$AH$4,2,FALSE),0)</f>
        <v>0</v>
      </c>
      <c r="AS392">
        <f t="shared" si="4"/>
        <v>0</v>
      </c>
      <c r="AT392">
        <v>99</v>
      </c>
      <c r="BB392" s="652" t="str">
        <f>IF(実施計画様式!F392="","",IF(PRODUCT(D392:AQ392)=0,"error",""))</f>
        <v/>
      </c>
    </row>
    <row r="393" spans="3:54">
      <c r="C393">
        <v>312</v>
      </c>
      <c r="D393" s="536">
        <f>IFERROR(VLOOKUP(実施計画様式!D393,―!A$14:B$16,2,FALSE),0)</f>
        <v>0</v>
      </c>
      <c r="E393">
        <f>IFERROR(VLOOKUP(実施計画様式!E393,―!$C$40:$D$47,2,FALSE),0)</f>
        <v>0</v>
      </c>
      <c r="F393">
        <f>IFERROR(VLOOKUP(実施計画様式!F393,―!$E$2:$F$2,2,FALSE),0)</f>
        <v>0</v>
      </c>
      <c r="G393">
        <f>IFERROR(VLOOKUP(実施計画様式!G393,―!$G$2:$H$2,2,FALSE),0)</f>
        <v>0</v>
      </c>
      <c r="H393">
        <f>IFERROR(VLOOKUP(実施計画様式!H393,―!$I$2:$J$2,2,FALSE),0)</f>
        <v>0</v>
      </c>
      <c r="J393">
        <f>IFERROR(VLOOKUP(実施計画様式!J393,―!$K$2:$L$2,2,FALSE),0)</f>
        <v>0</v>
      </c>
      <c r="K393">
        <f>IFERROR(VLOOKUP(実施計画様式!K393,―!$M$2:$N$2,2,FALSE),0)</f>
        <v>0</v>
      </c>
      <c r="L393">
        <f>IFERROR(VLOOKUP(実施計画様式!L393,―!$O$2:$P$10,2,FALSE),0)</f>
        <v>0</v>
      </c>
      <c r="AG393">
        <f>IFERROR(VLOOKUP(実施計画様式!AG393,―!$Q$2:$R$3,2,FALSE),0)</f>
        <v>0</v>
      </c>
      <c r="AH393">
        <f>IFERROR(VLOOKUP(実施計画様式!AH393,―!$S$2:$T$3,2,FALSE),0)</f>
        <v>0</v>
      </c>
      <c r="AI393">
        <f>IFERROR(VLOOKUP(実施計画様式!AI393,―!$U$2:$V$3,2,FALSE),0)</f>
        <v>0</v>
      </c>
      <c r="AJ393">
        <f>IFERROR(VLOOKUP(実施計画様式!AJ393,―!$AD$2:$AE$14,2,FALSE),0)</f>
        <v>0</v>
      </c>
      <c r="AK393">
        <f>IFERROR(VLOOKUP(実施計画様式!AK393,―!$AD$2:$AE$14,2,FALSE),0)</f>
        <v>0</v>
      </c>
      <c r="AQ393">
        <f>IFERROR(VLOOKUP(実施計画様式!AQ393,―!$AG$2:$AH$4,2,FALSE),0)</f>
        <v>0</v>
      </c>
      <c r="AS393">
        <f t="shared" si="4"/>
        <v>0</v>
      </c>
      <c r="AT393">
        <v>99</v>
      </c>
      <c r="BB393" s="652" t="str">
        <f>IF(実施計画様式!F393="","",IF(PRODUCT(D393:AQ393)=0,"error",""))</f>
        <v/>
      </c>
    </row>
    <row r="394" spans="3:54">
      <c r="C394">
        <v>313</v>
      </c>
      <c r="D394" s="536">
        <f>IFERROR(VLOOKUP(実施計画様式!D394,―!A$14:B$16,2,FALSE),0)</f>
        <v>0</v>
      </c>
      <c r="E394">
        <f>IFERROR(VLOOKUP(実施計画様式!E394,―!$C$40:$D$47,2,FALSE),0)</f>
        <v>0</v>
      </c>
      <c r="F394">
        <f>IFERROR(VLOOKUP(実施計画様式!F394,―!$E$2:$F$2,2,FALSE),0)</f>
        <v>0</v>
      </c>
      <c r="G394">
        <f>IFERROR(VLOOKUP(実施計画様式!G394,―!$G$2:$H$2,2,FALSE),0)</f>
        <v>0</v>
      </c>
      <c r="H394">
        <f>IFERROR(VLOOKUP(実施計画様式!H394,―!$I$2:$J$2,2,FALSE),0)</f>
        <v>0</v>
      </c>
      <c r="J394">
        <f>IFERROR(VLOOKUP(実施計画様式!J394,―!$K$2:$L$2,2,FALSE),0)</f>
        <v>0</v>
      </c>
      <c r="K394">
        <f>IFERROR(VLOOKUP(実施計画様式!K394,―!$M$2:$N$2,2,FALSE),0)</f>
        <v>0</v>
      </c>
      <c r="L394">
        <f>IFERROR(VLOOKUP(実施計画様式!L394,―!$O$2:$P$10,2,FALSE),0)</f>
        <v>0</v>
      </c>
      <c r="AG394">
        <f>IFERROR(VLOOKUP(実施計画様式!AG394,―!$Q$2:$R$3,2,FALSE),0)</f>
        <v>0</v>
      </c>
      <c r="AH394">
        <f>IFERROR(VLOOKUP(実施計画様式!AH394,―!$S$2:$T$3,2,FALSE),0)</f>
        <v>0</v>
      </c>
      <c r="AI394">
        <f>IFERROR(VLOOKUP(実施計画様式!AI394,―!$U$2:$V$3,2,FALSE),0)</f>
        <v>0</v>
      </c>
      <c r="AJ394">
        <f>IFERROR(VLOOKUP(実施計画様式!AJ394,―!$AD$2:$AE$14,2,FALSE),0)</f>
        <v>0</v>
      </c>
      <c r="AK394">
        <f>IFERROR(VLOOKUP(実施計画様式!AK394,―!$AD$2:$AE$14,2,FALSE),0)</f>
        <v>0</v>
      </c>
      <c r="AQ394">
        <f>IFERROR(VLOOKUP(実施計画様式!AQ394,―!$AG$2:$AH$4,2,FALSE),0)</f>
        <v>0</v>
      </c>
      <c r="AS394">
        <f t="shared" si="4"/>
        <v>0</v>
      </c>
      <c r="AT394">
        <v>99</v>
      </c>
      <c r="BB394" s="652" t="str">
        <f>IF(実施計画様式!F394="","",IF(PRODUCT(D394:AQ394)=0,"error",""))</f>
        <v/>
      </c>
    </row>
    <row r="395" spans="3:54">
      <c r="C395">
        <v>314</v>
      </c>
      <c r="D395" s="536">
        <f>IFERROR(VLOOKUP(実施計画様式!D395,―!A$14:B$16,2,FALSE),0)</f>
        <v>0</v>
      </c>
      <c r="E395">
        <f>IFERROR(VLOOKUP(実施計画様式!E395,―!$C$40:$D$47,2,FALSE),0)</f>
        <v>0</v>
      </c>
      <c r="F395">
        <f>IFERROR(VLOOKUP(実施計画様式!F395,―!$E$2:$F$2,2,FALSE),0)</f>
        <v>0</v>
      </c>
      <c r="G395">
        <f>IFERROR(VLOOKUP(実施計画様式!G395,―!$G$2:$H$2,2,FALSE),0)</f>
        <v>0</v>
      </c>
      <c r="H395">
        <f>IFERROR(VLOOKUP(実施計画様式!H395,―!$I$2:$J$2,2,FALSE),0)</f>
        <v>0</v>
      </c>
      <c r="J395">
        <f>IFERROR(VLOOKUP(実施計画様式!J395,―!$K$2:$L$2,2,FALSE),0)</f>
        <v>0</v>
      </c>
      <c r="K395">
        <f>IFERROR(VLOOKUP(実施計画様式!K395,―!$M$2:$N$2,2,FALSE),0)</f>
        <v>0</v>
      </c>
      <c r="L395">
        <f>IFERROR(VLOOKUP(実施計画様式!L395,―!$O$2:$P$10,2,FALSE),0)</f>
        <v>0</v>
      </c>
      <c r="AG395">
        <f>IFERROR(VLOOKUP(実施計画様式!AG395,―!$Q$2:$R$3,2,FALSE),0)</f>
        <v>0</v>
      </c>
      <c r="AH395">
        <f>IFERROR(VLOOKUP(実施計画様式!AH395,―!$S$2:$T$3,2,FALSE),0)</f>
        <v>0</v>
      </c>
      <c r="AI395">
        <f>IFERROR(VLOOKUP(実施計画様式!AI395,―!$U$2:$V$3,2,FALSE),0)</f>
        <v>0</v>
      </c>
      <c r="AJ395">
        <f>IFERROR(VLOOKUP(実施計画様式!AJ395,―!$AD$2:$AE$14,2,FALSE),0)</f>
        <v>0</v>
      </c>
      <c r="AK395">
        <f>IFERROR(VLOOKUP(実施計画様式!AK395,―!$AD$2:$AE$14,2,FALSE),0)</f>
        <v>0</v>
      </c>
      <c r="AQ395">
        <f>IFERROR(VLOOKUP(実施計画様式!AQ395,―!$AG$2:$AH$4,2,FALSE),0)</f>
        <v>0</v>
      </c>
      <c r="AS395">
        <f t="shared" si="4"/>
        <v>0</v>
      </c>
      <c r="AT395">
        <v>99</v>
      </c>
      <c r="BB395" s="652" t="str">
        <f>IF(実施計画様式!F395="","",IF(PRODUCT(D395:AQ395)=0,"error",""))</f>
        <v/>
      </c>
    </row>
    <row r="396" spans="3:54">
      <c r="C396">
        <v>315</v>
      </c>
      <c r="D396" s="536">
        <f>IFERROR(VLOOKUP(実施計画様式!D396,―!A$14:B$16,2,FALSE),0)</f>
        <v>0</v>
      </c>
      <c r="E396">
        <f>IFERROR(VLOOKUP(実施計画様式!E396,―!$C$40:$D$47,2,FALSE),0)</f>
        <v>0</v>
      </c>
      <c r="F396">
        <f>IFERROR(VLOOKUP(実施計画様式!F396,―!$E$2:$F$2,2,FALSE),0)</f>
        <v>0</v>
      </c>
      <c r="G396">
        <f>IFERROR(VLOOKUP(実施計画様式!G396,―!$G$2:$H$2,2,FALSE),0)</f>
        <v>0</v>
      </c>
      <c r="H396">
        <f>IFERROR(VLOOKUP(実施計画様式!H396,―!$I$2:$J$2,2,FALSE),0)</f>
        <v>0</v>
      </c>
      <c r="J396">
        <f>IFERROR(VLOOKUP(実施計画様式!J396,―!$K$2:$L$2,2,FALSE),0)</f>
        <v>0</v>
      </c>
      <c r="K396">
        <f>IFERROR(VLOOKUP(実施計画様式!K396,―!$M$2:$N$2,2,FALSE),0)</f>
        <v>0</v>
      </c>
      <c r="L396">
        <f>IFERROR(VLOOKUP(実施計画様式!L396,―!$O$2:$P$10,2,FALSE),0)</f>
        <v>0</v>
      </c>
      <c r="AG396">
        <f>IFERROR(VLOOKUP(実施計画様式!AG396,―!$Q$2:$R$3,2,FALSE),0)</f>
        <v>0</v>
      </c>
      <c r="AH396">
        <f>IFERROR(VLOOKUP(実施計画様式!AH396,―!$S$2:$T$3,2,FALSE),0)</f>
        <v>0</v>
      </c>
      <c r="AI396">
        <f>IFERROR(VLOOKUP(実施計画様式!AI396,―!$U$2:$V$3,2,FALSE),0)</f>
        <v>0</v>
      </c>
      <c r="AJ396">
        <f>IFERROR(VLOOKUP(実施計画様式!AJ396,―!$AD$2:$AE$14,2,FALSE),0)</f>
        <v>0</v>
      </c>
      <c r="AK396">
        <f>IFERROR(VLOOKUP(実施計画様式!AK396,―!$AD$2:$AE$14,2,FALSE),0)</f>
        <v>0</v>
      </c>
      <c r="AQ396">
        <f>IFERROR(VLOOKUP(実施計画様式!AQ396,―!$AG$2:$AH$4,2,FALSE),0)</f>
        <v>0</v>
      </c>
      <c r="AS396">
        <f t="shared" si="4"/>
        <v>0</v>
      </c>
      <c r="AT396">
        <v>99</v>
      </c>
      <c r="BB396" s="652" t="str">
        <f>IF(実施計画様式!F396="","",IF(PRODUCT(D396:AQ396)=0,"error",""))</f>
        <v/>
      </c>
    </row>
    <row r="397" spans="3:54">
      <c r="C397">
        <v>316</v>
      </c>
      <c r="D397" s="536">
        <f>IFERROR(VLOOKUP(実施計画様式!D397,―!A$14:B$16,2,FALSE),0)</f>
        <v>0</v>
      </c>
      <c r="E397">
        <f>IFERROR(VLOOKUP(実施計画様式!E397,―!$C$40:$D$47,2,FALSE),0)</f>
        <v>0</v>
      </c>
      <c r="F397">
        <f>IFERROR(VLOOKUP(実施計画様式!F397,―!$E$2:$F$2,2,FALSE),0)</f>
        <v>0</v>
      </c>
      <c r="G397">
        <f>IFERROR(VLOOKUP(実施計画様式!G397,―!$G$2:$H$2,2,FALSE),0)</f>
        <v>0</v>
      </c>
      <c r="H397">
        <f>IFERROR(VLOOKUP(実施計画様式!H397,―!$I$2:$J$2,2,FALSE),0)</f>
        <v>0</v>
      </c>
      <c r="J397">
        <f>IFERROR(VLOOKUP(実施計画様式!J397,―!$K$2:$L$2,2,FALSE),0)</f>
        <v>0</v>
      </c>
      <c r="K397">
        <f>IFERROR(VLOOKUP(実施計画様式!K397,―!$M$2:$N$2,2,FALSE),0)</f>
        <v>0</v>
      </c>
      <c r="L397">
        <f>IFERROR(VLOOKUP(実施計画様式!L397,―!$O$2:$P$10,2,FALSE),0)</f>
        <v>0</v>
      </c>
      <c r="AG397">
        <f>IFERROR(VLOOKUP(実施計画様式!AG397,―!$Q$2:$R$3,2,FALSE),0)</f>
        <v>0</v>
      </c>
      <c r="AH397">
        <f>IFERROR(VLOOKUP(実施計画様式!AH397,―!$S$2:$T$3,2,FALSE),0)</f>
        <v>0</v>
      </c>
      <c r="AI397">
        <f>IFERROR(VLOOKUP(実施計画様式!AI397,―!$U$2:$V$3,2,FALSE),0)</f>
        <v>0</v>
      </c>
      <c r="AJ397">
        <f>IFERROR(VLOOKUP(実施計画様式!AJ397,―!$AD$2:$AE$14,2,FALSE),0)</f>
        <v>0</v>
      </c>
      <c r="AK397">
        <f>IFERROR(VLOOKUP(実施計画様式!AK397,―!$AD$2:$AE$14,2,FALSE),0)</f>
        <v>0</v>
      </c>
      <c r="AQ397">
        <f>IFERROR(VLOOKUP(実施計画様式!AQ397,―!$AG$2:$AH$4,2,FALSE),0)</f>
        <v>0</v>
      </c>
      <c r="AS397">
        <f t="shared" si="4"/>
        <v>0</v>
      </c>
      <c r="AT397">
        <v>99</v>
      </c>
      <c r="BB397" s="652" t="str">
        <f>IF(実施計画様式!F397="","",IF(PRODUCT(D397:AQ397)=0,"error",""))</f>
        <v/>
      </c>
    </row>
    <row r="398" spans="3:54">
      <c r="C398">
        <v>317</v>
      </c>
      <c r="D398" s="536">
        <f>IFERROR(VLOOKUP(実施計画様式!D398,―!A$14:B$16,2,FALSE),0)</f>
        <v>0</v>
      </c>
      <c r="E398">
        <f>IFERROR(VLOOKUP(実施計画様式!E398,―!$C$40:$D$47,2,FALSE),0)</f>
        <v>0</v>
      </c>
      <c r="F398">
        <f>IFERROR(VLOOKUP(実施計画様式!F398,―!$E$2:$F$2,2,FALSE),0)</f>
        <v>0</v>
      </c>
      <c r="G398">
        <f>IFERROR(VLOOKUP(実施計画様式!G398,―!$G$2:$H$2,2,FALSE),0)</f>
        <v>0</v>
      </c>
      <c r="H398">
        <f>IFERROR(VLOOKUP(実施計画様式!H398,―!$I$2:$J$2,2,FALSE),0)</f>
        <v>0</v>
      </c>
      <c r="J398">
        <f>IFERROR(VLOOKUP(実施計画様式!J398,―!$K$2:$L$2,2,FALSE),0)</f>
        <v>0</v>
      </c>
      <c r="K398">
        <f>IFERROR(VLOOKUP(実施計画様式!K398,―!$M$2:$N$2,2,FALSE),0)</f>
        <v>0</v>
      </c>
      <c r="L398">
        <f>IFERROR(VLOOKUP(実施計画様式!L398,―!$O$2:$P$10,2,FALSE),0)</f>
        <v>0</v>
      </c>
      <c r="AG398">
        <f>IFERROR(VLOOKUP(実施計画様式!AG398,―!$Q$2:$R$3,2,FALSE),0)</f>
        <v>0</v>
      </c>
      <c r="AH398">
        <f>IFERROR(VLOOKUP(実施計画様式!AH398,―!$S$2:$T$3,2,FALSE),0)</f>
        <v>0</v>
      </c>
      <c r="AI398">
        <f>IFERROR(VLOOKUP(実施計画様式!AI398,―!$U$2:$V$3,2,FALSE),0)</f>
        <v>0</v>
      </c>
      <c r="AJ398">
        <f>IFERROR(VLOOKUP(実施計画様式!AJ398,―!$AD$2:$AE$14,2,FALSE),0)</f>
        <v>0</v>
      </c>
      <c r="AK398">
        <f>IFERROR(VLOOKUP(実施計画様式!AK398,―!$AD$2:$AE$14,2,FALSE),0)</f>
        <v>0</v>
      </c>
      <c r="AQ398">
        <f>IFERROR(VLOOKUP(実施計画様式!AQ398,―!$AG$2:$AH$4,2,FALSE),0)</f>
        <v>0</v>
      </c>
      <c r="AS398">
        <f t="shared" si="4"/>
        <v>0</v>
      </c>
      <c r="AT398">
        <v>99</v>
      </c>
      <c r="BB398" s="652" t="str">
        <f>IF(実施計画様式!F398="","",IF(PRODUCT(D398:AQ398)=0,"error",""))</f>
        <v/>
      </c>
    </row>
    <row r="399" spans="3:54">
      <c r="C399">
        <v>318</v>
      </c>
      <c r="D399" s="536">
        <f>IFERROR(VLOOKUP(実施計画様式!D399,―!A$14:B$16,2,FALSE),0)</f>
        <v>0</v>
      </c>
      <c r="E399">
        <f>IFERROR(VLOOKUP(実施計画様式!E399,―!$C$40:$D$47,2,FALSE),0)</f>
        <v>0</v>
      </c>
      <c r="F399">
        <f>IFERROR(VLOOKUP(実施計画様式!F399,―!$E$2:$F$2,2,FALSE),0)</f>
        <v>0</v>
      </c>
      <c r="G399">
        <f>IFERROR(VLOOKUP(実施計画様式!G399,―!$G$2:$H$2,2,FALSE),0)</f>
        <v>0</v>
      </c>
      <c r="H399">
        <f>IFERROR(VLOOKUP(実施計画様式!H399,―!$I$2:$J$2,2,FALSE),0)</f>
        <v>0</v>
      </c>
      <c r="J399">
        <f>IFERROR(VLOOKUP(実施計画様式!J399,―!$K$2:$L$2,2,FALSE),0)</f>
        <v>0</v>
      </c>
      <c r="K399">
        <f>IFERROR(VLOOKUP(実施計画様式!K399,―!$M$2:$N$2,2,FALSE),0)</f>
        <v>0</v>
      </c>
      <c r="L399">
        <f>IFERROR(VLOOKUP(実施計画様式!L399,―!$O$2:$P$10,2,FALSE),0)</f>
        <v>0</v>
      </c>
      <c r="AG399">
        <f>IFERROR(VLOOKUP(実施計画様式!AG399,―!$Q$2:$R$3,2,FALSE),0)</f>
        <v>0</v>
      </c>
      <c r="AH399">
        <f>IFERROR(VLOOKUP(実施計画様式!AH399,―!$S$2:$T$3,2,FALSE),0)</f>
        <v>0</v>
      </c>
      <c r="AI399">
        <f>IFERROR(VLOOKUP(実施計画様式!AI399,―!$U$2:$V$3,2,FALSE),0)</f>
        <v>0</v>
      </c>
      <c r="AJ399">
        <f>IFERROR(VLOOKUP(実施計画様式!AJ399,―!$AD$2:$AE$14,2,FALSE),0)</f>
        <v>0</v>
      </c>
      <c r="AK399">
        <f>IFERROR(VLOOKUP(実施計画様式!AK399,―!$AD$2:$AE$14,2,FALSE),0)</f>
        <v>0</v>
      </c>
      <c r="AQ399">
        <f>IFERROR(VLOOKUP(実施計画様式!AQ399,―!$AG$2:$AH$4,2,FALSE),0)</f>
        <v>0</v>
      </c>
      <c r="AS399">
        <f t="shared" si="4"/>
        <v>0</v>
      </c>
      <c r="AT399">
        <v>99</v>
      </c>
      <c r="BB399" s="652" t="str">
        <f>IF(実施計画様式!F399="","",IF(PRODUCT(D399:AQ399)=0,"error",""))</f>
        <v/>
      </c>
    </row>
    <row r="400" spans="3:54">
      <c r="C400">
        <v>319</v>
      </c>
      <c r="D400" s="536">
        <f>IFERROR(VLOOKUP(実施計画様式!D400,―!A$14:B$16,2,FALSE),0)</f>
        <v>0</v>
      </c>
      <c r="E400">
        <f>IFERROR(VLOOKUP(実施計画様式!E400,―!$C$40:$D$47,2,FALSE),0)</f>
        <v>0</v>
      </c>
      <c r="F400">
        <f>IFERROR(VLOOKUP(実施計画様式!F400,―!$E$2:$F$2,2,FALSE),0)</f>
        <v>0</v>
      </c>
      <c r="G400">
        <f>IFERROR(VLOOKUP(実施計画様式!G400,―!$G$2:$H$2,2,FALSE),0)</f>
        <v>0</v>
      </c>
      <c r="H400">
        <f>IFERROR(VLOOKUP(実施計画様式!H400,―!$I$2:$J$2,2,FALSE),0)</f>
        <v>0</v>
      </c>
      <c r="J400">
        <f>IFERROR(VLOOKUP(実施計画様式!J400,―!$K$2:$L$2,2,FALSE),0)</f>
        <v>0</v>
      </c>
      <c r="K400">
        <f>IFERROR(VLOOKUP(実施計画様式!K400,―!$M$2:$N$2,2,FALSE),0)</f>
        <v>0</v>
      </c>
      <c r="L400">
        <f>IFERROR(VLOOKUP(実施計画様式!L400,―!$O$2:$P$10,2,FALSE),0)</f>
        <v>0</v>
      </c>
      <c r="AG400">
        <f>IFERROR(VLOOKUP(実施計画様式!AG400,―!$Q$2:$R$3,2,FALSE),0)</f>
        <v>0</v>
      </c>
      <c r="AH400">
        <f>IFERROR(VLOOKUP(実施計画様式!AH400,―!$S$2:$T$3,2,FALSE),0)</f>
        <v>0</v>
      </c>
      <c r="AI400">
        <f>IFERROR(VLOOKUP(実施計画様式!AI400,―!$U$2:$V$3,2,FALSE),0)</f>
        <v>0</v>
      </c>
      <c r="AJ400">
        <f>IFERROR(VLOOKUP(実施計画様式!AJ400,―!$AD$2:$AE$14,2,FALSE),0)</f>
        <v>0</v>
      </c>
      <c r="AK400">
        <f>IFERROR(VLOOKUP(実施計画様式!AK400,―!$AD$2:$AE$14,2,FALSE),0)</f>
        <v>0</v>
      </c>
      <c r="AQ400">
        <f>IFERROR(VLOOKUP(実施計画様式!AQ400,―!$AG$2:$AH$4,2,FALSE),0)</f>
        <v>0</v>
      </c>
      <c r="AS400">
        <f t="shared" si="4"/>
        <v>0</v>
      </c>
      <c r="AT400">
        <v>99</v>
      </c>
      <c r="BB400" s="652" t="str">
        <f>IF(実施計画様式!F400="","",IF(PRODUCT(D400:AQ400)=0,"error",""))</f>
        <v/>
      </c>
    </row>
    <row r="401" spans="3:54">
      <c r="C401">
        <v>320</v>
      </c>
      <c r="D401" s="536">
        <f>IFERROR(VLOOKUP(実施計画様式!D401,―!A$14:B$16,2,FALSE),0)</f>
        <v>0</v>
      </c>
      <c r="E401">
        <f>IFERROR(VLOOKUP(実施計画様式!E401,―!$C$40:$D$47,2,FALSE),0)</f>
        <v>0</v>
      </c>
      <c r="F401">
        <f>IFERROR(VLOOKUP(実施計画様式!F401,―!$E$2:$F$2,2,FALSE),0)</f>
        <v>0</v>
      </c>
      <c r="G401">
        <f>IFERROR(VLOOKUP(実施計画様式!G401,―!$G$2:$H$2,2,FALSE),0)</f>
        <v>0</v>
      </c>
      <c r="H401">
        <f>IFERROR(VLOOKUP(実施計画様式!H401,―!$I$2:$J$2,2,FALSE),0)</f>
        <v>0</v>
      </c>
      <c r="J401">
        <f>IFERROR(VLOOKUP(実施計画様式!J401,―!$K$2:$L$2,2,FALSE),0)</f>
        <v>0</v>
      </c>
      <c r="K401">
        <f>IFERROR(VLOOKUP(実施計画様式!K401,―!$M$2:$N$2,2,FALSE),0)</f>
        <v>0</v>
      </c>
      <c r="L401">
        <f>IFERROR(VLOOKUP(実施計画様式!L401,―!$O$2:$P$10,2,FALSE),0)</f>
        <v>0</v>
      </c>
      <c r="AG401">
        <f>IFERROR(VLOOKUP(実施計画様式!AG401,―!$Q$2:$R$3,2,FALSE),0)</f>
        <v>0</v>
      </c>
      <c r="AH401">
        <f>IFERROR(VLOOKUP(実施計画様式!AH401,―!$S$2:$T$3,2,FALSE),0)</f>
        <v>0</v>
      </c>
      <c r="AI401">
        <f>IFERROR(VLOOKUP(実施計画様式!AI401,―!$U$2:$V$3,2,FALSE),0)</f>
        <v>0</v>
      </c>
      <c r="AJ401">
        <f>IFERROR(VLOOKUP(実施計画様式!AJ401,―!$AD$2:$AE$14,2,FALSE),0)</f>
        <v>0</v>
      </c>
      <c r="AK401">
        <f>IFERROR(VLOOKUP(実施計画様式!AK401,―!$AD$2:$AE$14,2,FALSE),0)</f>
        <v>0</v>
      </c>
      <c r="AQ401">
        <f>IFERROR(VLOOKUP(実施計画様式!AQ401,―!$AG$2:$AH$4,2,FALSE),0)</f>
        <v>0</v>
      </c>
      <c r="AS401">
        <f t="shared" si="4"/>
        <v>0</v>
      </c>
      <c r="AT401">
        <v>99</v>
      </c>
      <c r="BB401" s="652" t="str">
        <f>IF(実施計画様式!F401="","",IF(PRODUCT(D401:AQ401)=0,"error",""))</f>
        <v/>
      </c>
    </row>
    <row r="402" spans="3:54">
      <c r="C402">
        <v>321</v>
      </c>
      <c r="D402" s="536">
        <f>IFERROR(VLOOKUP(実施計画様式!D402,―!A$14:B$16,2,FALSE),0)</f>
        <v>0</v>
      </c>
      <c r="E402">
        <f>IFERROR(VLOOKUP(実施計画様式!E402,―!$C$40:$D$47,2,FALSE),0)</f>
        <v>0</v>
      </c>
      <c r="F402">
        <f>IFERROR(VLOOKUP(実施計画様式!F402,―!$E$2:$F$2,2,FALSE),0)</f>
        <v>0</v>
      </c>
      <c r="G402">
        <f>IFERROR(VLOOKUP(実施計画様式!G402,―!$G$2:$H$2,2,FALSE),0)</f>
        <v>0</v>
      </c>
      <c r="H402">
        <f>IFERROR(VLOOKUP(実施計画様式!H402,―!$I$2:$J$2,2,FALSE),0)</f>
        <v>0</v>
      </c>
      <c r="J402">
        <f>IFERROR(VLOOKUP(実施計画様式!J402,―!$K$2:$L$2,2,FALSE),0)</f>
        <v>0</v>
      </c>
      <c r="K402">
        <f>IFERROR(VLOOKUP(実施計画様式!K402,―!$M$2:$N$2,2,FALSE),0)</f>
        <v>0</v>
      </c>
      <c r="L402">
        <f>IFERROR(VLOOKUP(実施計画様式!L402,―!$O$2:$P$10,2,FALSE),0)</f>
        <v>0</v>
      </c>
      <c r="AG402">
        <f>IFERROR(VLOOKUP(実施計画様式!AG402,―!$Q$2:$R$3,2,FALSE),0)</f>
        <v>0</v>
      </c>
      <c r="AH402">
        <f>IFERROR(VLOOKUP(実施計画様式!AH402,―!$S$2:$T$3,2,FALSE),0)</f>
        <v>0</v>
      </c>
      <c r="AI402">
        <f>IFERROR(VLOOKUP(実施計画様式!AI402,―!$U$2:$V$3,2,FALSE),0)</f>
        <v>0</v>
      </c>
      <c r="AJ402">
        <f>IFERROR(VLOOKUP(実施計画様式!AJ402,―!$AD$2:$AE$14,2,FALSE),0)</f>
        <v>0</v>
      </c>
      <c r="AK402">
        <f>IFERROR(VLOOKUP(実施計画様式!AK402,―!$AD$2:$AE$14,2,FALSE),0)</f>
        <v>0</v>
      </c>
      <c r="AQ402">
        <f>IFERROR(VLOOKUP(実施計画様式!AQ402,―!$AG$2:$AH$4,2,FALSE),0)</f>
        <v>0</v>
      </c>
      <c r="AS402">
        <f t="shared" si="4"/>
        <v>0</v>
      </c>
      <c r="AT402">
        <v>99</v>
      </c>
      <c r="BB402" s="652" t="str">
        <f>IF(実施計画様式!F402="","",IF(PRODUCT(D402:AQ402)=0,"error",""))</f>
        <v/>
      </c>
    </row>
    <row r="403" spans="3:54">
      <c r="C403">
        <v>322</v>
      </c>
      <c r="D403" s="536">
        <f>IFERROR(VLOOKUP(実施計画様式!D403,―!A$14:B$16,2,FALSE),0)</f>
        <v>0</v>
      </c>
      <c r="E403">
        <f>IFERROR(VLOOKUP(実施計画様式!E403,―!$C$40:$D$47,2,FALSE),0)</f>
        <v>0</v>
      </c>
      <c r="F403">
        <f>IFERROR(VLOOKUP(実施計画様式!F403,―!$E$2:$F$2,2,FALSE),0)</f>
        <v>0</v>
      </c>
      <c r="G403">
        <f>IFERROR(VLOOKUP(実施計画様式!G403,―!$G$2:$H$2,2,FALSE),0)</f>
        <v>0</v>
      </c>
      <c r="H403">
        <f>IFERROR(VLOOKUP(実施計画様式!H403,―!$I$2:$J$2,2,FALSE),0)</f>
        <v>0</v>
      </c>
      <c r="J403">
        <f>IFERROR(VLOOKUP(実施計画様式!J403,―!$K$2:$L$2,2,FALSE),0)</f>
        <v>0</v>
      </c>
      <c r="K403">
        <f>IFERROR(VLOOKUP(実施計画様式!K403,―!$M$2:$N$2,2,FALSE),0)</f>
        <v>0</v>
      </c>
      <c r="L403">
        <f>IFERROR(VLOOKUP(実施計画様式!L403,―!$O$2:$P$10,2,FALSE),0)</f>
        <v>0</v>
      </c>
      <c r="AG403">
        <f>IFERROR(VLOOKUP(実施計画様式!AG403,―!$Q$2:$R$3,2,FALSE),0)</f>
        <v>0</v>
      </c>
      <c r="AH403">
        <f>IFERROR(VLOOKUP(実施計画様式!AH403,―!$S$2:$T$3,2,FALSE),0)</f>
        <v>0</v>
      </c>
      <c r="AI403">
        <f>IFERROR(VLOOKUP(実施計画様式!AI403,―!$U$2:$V$3,2,FALSE),0)</f>
        <v>0</v>
      </c>
      <c r="AJ403">
        <f>IFERROR(VLOOKUP(実施計画様式!AJ403,―!$AD$2:$AE$14,2,FALSE),0)</f>
        <v>0</v>
      </c>
      <c r="AK403">
        <f>IFERROR(VLOOKUP(実施計画様式!AK403,―!$AD$2:$AE$14,2,FALSE),0)</f>
        <v>0</v>
      </c>
      <c r="AQ403">
        <f>IFERROR(VLOOKUP(実施計画様式!AQ403,―!$AG$2:$AH$4,2,FALSE),0)</f>
        <v>0</v>
      </c>
      <c r="AS403">
        <f t="shared" si="4"/>
        <v>0</v>
      </c>
      <c r="AT403">
        <v>99</v>
      </c>
      <c r="BB403" s="652" t="str">
        <f>IF(実施計画様式!F403="","",IF(PRODUCT(D403:AQ403)=0,"error",""))</f>
        <v/>
      </c>
    </row>
    <row r="404" spans="3:54">
      <c r="C404">
        <v>323</v>
      </c>
      <c r="D404" s="536">
        <f>IFERROR(VLOOKUP(実施計画様式!D404,―!A$14:B$16,2,FALSE),0)</f>
        <v>0</v>
      </c>
      <c r="E404">
        <f>IFERROR(VLOOKUP(実施計画様式!E404,―!$C$40:$D$47,2,FALSE),0)</f>
        <v>0</v>
      </c>
      <c r="F404">
        <f>IFERROR(VLOOKUP(実施計画様式!F404,―!$E$2:$F$2,2,FALSE),0)</f>
        <v>0</v>
      </c>
      <c r="G404">
        <f>IFERROR(VLOOKUP(実施計画様式!G404,―!$G$2:$H$2,2,FALSE),0)</f>
        <v>0</v>
      </c>
      <c r="H404">
        <f>IFERROR(VLOOKUP(実施計画様式!H404,―!$I$2:$J$2,2,FALSE),0)</f>
        <v>0</v>
      </c>
      <c r="J404">
        <f>IFERROR(VLOOKUP(実施計画様式!J404,―!$K$2:$L$2,2,FALSE),0)</f>
        <v>0</v>
      </c>
      <c r="K404">
        <f>IFERROR(VLOOKUP(実施計画様式!K404,―!$M$2:$N$2,2,FALSE),0)</f>
        <v>0</v>
      </c>
      <c r="L404">
        <f>IFERROR(VLOOKUP(実施計画様式!L404,―!$O$2:$P$10,2,FALSE),0)</f>
        <v>0</v>
      </c>
      <c r="AG404">
        <f>IFERROR(VLOOKUP(実施計画様式!AG404,―!$Q$2:$R$3,2,FALSE),0)</f>
        <v>0</v>
      </c>
      <c r="AH404">
        <f>IFERROR(VLOOKUP(実施計画様式!AH404,―!$S$2:$T$3,2,FALSE),0)</f>
        <v>0</v>
      </c>
      <c r="AI404">
        <f>IFERROR(VLOOKUP(実施計画様式!AI404,―!$U$2:$V$3,2,FALSE),0)</f>
        <v>0</v>
      </c>
      <c r="AJ404">
        <f>IFERROR(VLOOKUP(実施計画様式!AJ404,―!$AD$2:$AE$14,2,FALSE),0)</f>
        <v>0</v>
      </c>
      <c r="AK404">
        <f>IFERROR(VLOOKUP(実施計画様式!AK404,―!$AD$2:$AE$14,2,FALSE),0)</f>
        <v>0</v>
      </c>
      <c r="AQ404">
        <f>IFERROR(VLOOKUP(実施計画様式!AQ404,―!$AG$2:$AH$4,2,FALSE),0)</f>
        <v>0</v>
      </c>
      <c r="AS404">
        <f t="shared" si="4"/>
        <v>0</v>
      </c>
      <c r="AT404">
        <v>99</v>
      </c>
      <c r="BB404" s="652" t="str">
        <f>IF(実施計画様式!F404="","",IF(PRODUCT(D404:AQ404)=0,"error",""))</f>
        <v/>
      </c>
    </row>
    <row r="405" spans="3:54">
      <c r="C405">
        <v>324</v>
      </c>
      <c r="D405" s="536">
        <f>IFERROR(VLOOKUP(実施計画様式!D405,―!A$14:B$16,2,FALSE),0)</f>
        <v>0</v>
      </c>
      <c r="E405">
        <f>IFERROR(VLOOKUP(実施計画様式!E405,―!$C$40:$D$47,2,FALSE),0)</f>
        <v>0</v>
      </c>
      <c r="F405">
        <f>IFERROR(VLOOKUP(実施計画様式!F405,―!$E$2:$F$2,2,FALSE),0)</f>
        <v>0</v>
      </c>
      <c r="G405">
        <f>IFERROR(VLOOKUP(実施計画様式!G405,―!$G$2:$H$2,2,FALSE),0)</f>
        <v>0</v>
      </c>
      <c r="H405">
        <f>IFERROR(VLOOKUP(実施計画様式!H405,―!$I$2:$J$2,2,FALSE),0)</f>
        <v>0</v>
      </c>
      <c r="J405">
        <f>IFERROR(VLOOKUP(実施計画様式!J405,―!$K$2:$L$2,2,FALSE),0)</f>
        <v>0</v>
      </c>
      <c r="K405">
        <f>IFERROR(VLOOKUP(実施計画様式!K405,―!$M$2:$N$2,2,FALSE),0)</f>
        <v>0</v>
      </c>
      <c r="L405">
        <f>IFERROR(VLOOKUP(実施計画様式!L405,―!$O$2:$P$10,2,FALSE),0)</f>
        <v>0</v>
      </c>
      <c r="AG405">
        <f>IFERROR(VLOOKUP(実施計画様式!AG405,―!$Q$2:$R$3,2,FALSE),0)</f>
        <v>0</v>
      </c>
      <c r="AH405">
        <f>IFERROR(VLOOKUP(実施計画様式!AH405,―!$S$2:$T$3,2,FALSE),0)</f>
        <v>0</v>
      </c>
      <c r="AI405">
        <f>IFERROR(VLOOKUP(実施計画様式!AI405,―!$U$2:$V$3,2,FALSE),0)</f>
        <v>0</v>
      </c>
      <c r="AJ405">
        <f>IFERROR(VLOOKUP(実施計画様式!AJ405,―!$AD$2:$AE$14,2,FALSE),0)</f>
        <v>0</v>
      </c>
      <c r="AK405">
        <f>IFERROR(VLOOKUP(実施計画様式!AK405,―!$AD$2:$AE$14,2,FALSE),0)</f>
        <v>0</v>
      </c>
      <c r="AQ405">
        <f>IFERROR(VLOOKUP(実施計画様式!AQ405,―!$AG$2:$AH$4,2,FALSE),0)</f>
        <v>0</v>
      </c>
      <c r="AS405">
        <f t="shared" si="4"/>
        <v>0</v>
      </c>
      <c r="AT405">
        <v>99</v>
      </c>
      <c r="BB405" s="652" t="str">
        <f>IF(実施計画様式!F405="","",IF(PRODUCT(D405:AQ405)=0,"error",""))</f>
        <v/>
      </c>
    </row>
    <row r="406" spans="3:54">
      <c r="C406">
        <v>325</v>
      </c>
      <c r="D406" s="536">
        <f>IFERROR(VLOOKUP(実施計画様式!D406,―!A$14:B$16,2,FALSE),0)</f>
        <v>0</v>
      </c>
      <c r="E406">
        <f>IFERROR(VLOOKUP(実施計画様式!E406,―!$C$40:$D$47,2,FALSE),0)</f>
        <v>0</v>
      </c>
      <c r="F406">
        <f>IFERROR(VLOOKUP(実施計画様式!F406,―!$E$2:$F$2,2,FALSE),0)</f>
        <v>0</v>
      </c>
      <c r="G406">
        <f>IFERROR(VLOOKUP(実施計画様式!G406,―!$G$2:$H$2,2,FALSE),0)</f>
        <v>0</v>
      </c>
      <c r="H406">
        <f>IFERROR(VLOOKUP(実施計画様式!H406,―!$I$2:$J$2,2,FALSE),0)</f>
        <v>0</v>
      </c>
      <c r="J406">
        <f>IFERROR(VLOOKUP(実施計画様式!J406,―!$K$2:$L$2,2,FALSE),0)</f>
        <v>0</v>
      </c>
      <c r="K406">
        <f>IFERROR(VLOOKUP(実施計画様式!K406,―!$M$2:$N$2,2,FALSE),0)</f>
        <v>0</v>
      </c>
      <c r="L406">
        <f>IFERROR(VLOOKUP(実施計画様式!L406,―!$O$2:$P$10,2,FALSE),0)</f>
        <v>0</v>
      </c>
      <c r="AG406">
        <f>IFERROR(VLOOKUP(実施計画様式!AG406,―!$Q$2:$R$3,2,FALSE),0)</f>
        <v>0</v>
      </c>
      <c r="AH406">
        <f>IFERROR(VLOOKUP(実施計画様式!AH406,―!$S$2:$T$3,2,FALSE),0)</f>
        <v>0</v>
      </c>
      <c r="AI406">
        <f>IFERROR(VLOOKUP(実施計画様式!AI406,―!$U$2:$V$3,2,FALSE),0)</f>
        <v>0</v>
      </c>
      <c r="AJ406">
        <f>IFERROR(VLOOKUP(実施計画様式!AJ406,―!$AD$2:$AE$14,2,FALSE),0)</f>
        <v>0</v>
      </c>
      <c r="AK406">
        <f>IFERROR(VLOOKUP(実施計画様式!AK406,―!$AD$2:$AE$14,2,FALSE),0)</f>
        <v>0</v>
      </c>
      <c r="AQ406">
        <f>IFERROR(VLOOKUP(実施計画様式!AQ406,―!$AG$2:$AH$4,2,FALSE),0)</f>
        <v>0</v>
      </c>
      <c r="AS406">
        <f t="shared" si="4"/>
        <v>0</v>
      </c>
      <c r="AT406">
        <v>99</v>
      </c>
      <c r="BB406" s="652" t="str">
        <f>IF(実施計画様式!F406="","",IF(PRODUCT(D406:AQ406)=0,"error",""))</f>
        <v/>
      </c>
    </row>
    <row r="407" spans="3:54">
      <c r="C407">
        <v>326</v>
      </c>
      <c r="D407" s="536">
        <f>IFERROR(VLOOKUP(実施計画様式!D407,―!A$14:B$16,2,FALSE),0)</f>
        <v>0</v>
      </c>
      <c r="E407">
        <f>IFERROR(VLOOKUP(実施計画様式!E407,―!$C$40:$D$47,2,FALSE),0)</f>
        <v>0</v>
      </c>
      <c r="F407">
        <f>IFERROR(VLOOKUP(実施計画様式!F407,―!$E$2:$F$2,2,FALSE),0)</f>
        <v>0</v>
      </c>
      <c r="G407">
        <f>IFERROR(VLOOKUP(実施計画様式!G407,―!$G$2:$H$2,2,FALSE),0)</f>
        <v>0</v>
      </c>
      <c r="H407">
        <f>IFERROR(VLOOKUP(実施計画様式!H407,―!$I$2:$J$2,2,FALSE),0)</f>
        <v>0</v>
      </c>
      <c r="J407">
        <f>IFERROR(VLOOKUP(実施計画様式!J407,―!$K$2:$L$2,2,FALSE),0)</f>
        <v>0</v>
      </c>
      <c r="K407">
        <f>IFERROR(VLOOKUP(実施計画様式!K407,―!$M$2:$N$2,2,FALSE),0)</f>
        <v>0</v>
      </c>
      <c r="L407">
        <f>IFERROR(VLOOKUP(実施計画様式!L407,―!$O$2:$P$10,2,FALSE),0)</f>
        <v>0</v>
      </c>
      <c r="AG407">
        <f>IFERROR(VLOOKUP(実施計画様式!AG407,―!$Q$2:$R$3,2,FALSE),0)</f>
        <v>0</v>
      </c>
      <c r="AH407">
        <f>IFERROR(VLOOKUP(実施計画様式!AH407,―!$S$2:$T$3,2,FALSE),0)</f>
        <v>0</v>
      </c>
      <c r="AI407">
        <f>IFERROR(VLOOKUP(実施計画様式!AI407,―!$U$2:$V$3,2,FALSE),0)</f>
        <v>0</v>
      </c>
      <c r="AJ407">
        <f>IFERROR(VLOOKUP(実施計画様式!AJ407,―!$AD$2:$AE$14,2,FALSE),0)</f>
        <v>0</v>
      </c>
      <c r="AK407">
        <f>IFERROR(VLOOKUP(実施計画様式!AK407,―!$AD$2:$AE$14,2,FALSE),0)</f>
        <v>0</v>
      </c>
      <c r="AQ407">
        <f>IFERROR(VLOOKUP(実施計画様式!AQ407,―!$AG$2:$AH$4,2,FALSE),0)</f>
        <v>0</v>
      </c>
      <c r="AS407">
        <f t="shared" si="4"/>
        <v>0</v>
      </c>
      <c r="AT407">
        <v>99</v>
      </c>
      <c r="BB407" s="652" t="str">
        <f>IF(実施計画様式!F407="","",IF(PRODUCT(D407:AQ407)=0,"error",""))</f>
        <v/>
      </c>
    </row>
    <row r="408" spans="3:54">
      <c r="C408">
        <v>327</v>
      </c>
      <c r="D408" s="536">
        <f>IFERROR(VLOOKUP(実施計画様式!D408,―!A$14:B$16,2,FALSE),0)</f>
        <v>0</v>
      </c>
      <c r="E408">
        <f>IFERROR(VLOOKUP(実施計画様式!E408,―!$C$40:$D$47,2,FALSE),0)</f>
        <v>0</v>
      </c>
      <c r="F408">
        <f>IFERROR(VLOOKUP(実施計画様式!F408,―!$E$2:$F$2,2,FALSE),0)</f>
        <v>0</v>
      </c>
      <c r="G408">
        <f>IFERROR(VLOOKUP(実施計画様式!G408,―!$G$2:$H$2,2,FALSE),0)</f>
        <v>0</v>
      </c>
      <c r="H408">
        <f>IFERROR(VLOOKUP(実施計画様式!H408,―!$I$2:$J$2,2,FALSE),0)</f>
        <v>0</v>
      </c>
      <c r="J408">
        <f>IFERROR(VLOOKUP(実施計画様式!J408,―!$K$2:$L$2,2,FALSE),0)</f>
        <v>0</v>
      </c>
      <c r="K408">
        <f>IFERROR(VLOOKUP(実施計画様式!K408,―!$M$2:$N$2,2,FALSE),0)</f>
        <v>0</v>
      </c>
      <c r="L408">
        <f>IFERROR(VLOOKUP(実施計画様式!L408,―!$O$2:$P$10,2,FALSE),0)</f>
        <v>0</v>
      </c>
      <c r="AG408">
        <f>IFERROR(VLOOKUP(実施計画様式!AG408,―!$Q$2:$R$3,2,FALSE),0)</f>
        <v>0</v>
      </c>
      <c r="AH408">
        <f>IFERROR(VLOOKUP(実施計画様式!AH408,―!$S$2:$T$3,2,FALSE),0)</f>
        <v>0</v>
      </c>
      <c r="AI408">
        <f>IFERROR(VLOOKUP(実施計画様式!AI408,―!$U$2:$V$3,2,FALSE),0)</f>
        <v>0</v>
      </c>
      <c r="AJ408">
        <f>IFERROR(VLOOKUP(実施計画様式!AJ408,―!$AD$2:$AE$14,2,FALSE),0)</f>
        <v>0</v>
      </c>
      <c r="AK408">
        <f>IFERROR(VLOOKUP(実施計画様式!AK408,―!$AD$2:$AE$14,2,FALSE),0)</f>
        <v>0</v>
      </c>
      <c r="AQ408">
        <f>IFERROR(VLOOKUP(実施計画様式!AQ408,―!$AG$2:$AH$4,2,FALSE),0)</f>
        <v>0</v>
      </c>
      <c r="AS408">
        <f t="shared" si="4"/>
        <v>0</v>
      </c>
      <c r="AT408">
        <v>99</v>
      </c>
      <c r="BB408" s="652" t="str">
        <f>IF(実施計画様式!F408="","",IF(PRODUCT(D408:AQ408)=0,"error",""))</f>
        <v/>
      </c>
    </row>
    <row r="409" spans="3:54">
      <c r="C409">
        <v>328</v>
      </c>
      <c r="D409" s="536">
        <f>IFERROR(VLOOKUP(実施計画様式!D409,―!A$14:B$16,2,FALSE),0)</f>
        <v>0</v>
      </c>
      <c r="E409">
        <f>IFERROR(VLOOKUP(実施計画様式!E409,―!$C$40:$D$47,2,FALSE),0)</f>
        <v>0</v>
      </c>
      <c r="F409">
        <f>IFERROR(VLOOKUP(実施計画様式!F409,―!$E$2:$F$2,2,FALSE),0)</f>
        <v>0</v>
      </c>
      <c r="G409">
        <f>IFERROR(VLOOKUP(実施計画様式!G409,―!$G$2:$H$2,2,FALSE),0)</f>
        <v>0</v>
      </c>
      <c r="H409">
        <f>IFERROR(VLOOKUP(実施計画様式!H409,―!$I$2:$J$2,2,FALSE),0)</f>
        <v>0</v>
      </c>
      <c r="J409">
        <f>IFERROR(VLOOKUP(実施計画様式!J409,―!$K$2:$L$2,2,FALSE),0)</f>
        <v>0</v>
      </c>
      <c r="K409">
        <f>IFERROR(VLOOKUP(実施計画様式!K409,―!$M$2:$N$2,2,FALSE),0)</f>
        <v>0</v>
      </c>
      <c r="L409">
        <f>IFERROR(VLOOKUP(実施計画様式!L409,―!$O$2:$P$10,2,FALSE),0)</f>
        <v>0</v>
      </c>
      <c r="AG409">
        <f>IFERROR(VLOOKUP(実施計画様式!AG409,―!$Q$2:$R$3,2,FALSE),0)</f>
        <v>0</v>
      </c>
      <c r="AH409">
        <f>IFERROR(VLOOKUP(実施計画様式!AH409,―!$S$2:$T$3,2,FALSE),0)</f>
        <v>0</v>
      </c>
      <c r="AI409">
        <f>IFERROR(VLOOKUP(実施計画様式!AI409,―!$U$2:$V$3,2,FALSE),0)</f>
        <v>0</v>
      </c>
      <c r="AJ409">
        <f>IFERROR(VLOOKUP(実施計画様式!AJ409,―!$AD$2:$AE$14,2,FALSE),0)</f>
        <v>0</v>
      </c>
      <c r="AK409">
        <f>IFERROR(VLOOKUP(実施計画様式!AK409,―!$AD$2:$AE$14,2,FALSE),0)</f>
        <v>0</v>
      </c>
      <c r="AQ409">
        <f>IFERROR(VLOOKUP(実施計画様式!AQ409,―!$AG$2:$AH$4,2,FALSE),0)</f>
        <v>0</v>
      </c>
      <c r="AS409">
        <f t="shared" si="4"/>
        <v>0</v>
      </c>
      <c r="AT409">
        <v>99</v>
      </c>
      <c r="BB409" s="652" t="str">
        <f>IF(実施計画様式!F409="","",IF(PRODUCT(D409:AQ409)=0,"error",""))</f>
        <v/>
      </c>
    </row>
    <row r="410" spans="3:54">
      <c r="C410">
        <v>329</v>
      </c>
      <c r="D410" s="536">
        <f>IFERROR(VLOOKUP(実施計画様式!D410,―!A$14:B$16,2,FALSE),0)</f>
        <v>0</v>
      </c>
      <c r="E410">
        <f>IFERROR(VLOOKUP(実施計画様式!E410,―!$C$40:$D$47,2,FALSE),0)</f>
        <v>0</v>
      </c>
      <c r="F410">
        <f>IFERROR(VLOOKUP(実施計画様式!F410,―!$E$2:$F$2,2,FALSE),0)</f>
        <v>0</v>
      </c>
      <c r="G410">
        <f>IFERROR(VLOOKUP(実施計画様式!G410,―!$G$2:$H$2,2,FALSE),0)</f>
        <v>0</v>
      </c>
      <c r="H410">
        <f>IFERROR(VLOOKUP(実施計画様式!H410,―!$I$2:$J$2,2,FALSE),0)</f>
        <v>0</v>
      </c>
      <c r="J410">
        <f>IFERROR(VLOOKUP(実施計画様式!J410,―!$K$2:$L$2,2,FALSE),0)</f>
        <v>0</v>
      </c>
      <c r="K410">
        <f>IFERROR(VLOOKUP(実施計画様式!K410,―!$M$2:$N$2,2,FALSE),0)</f>
        <v>0</v>
      </c>
      <c r="L410">
        <f>IFERROR(VLOOKUP(実施計画様式!L410,―!$O$2:$P$10,2,FALSE),0)</f>
        <v>0</v>
      </c>
      <c r="AG410">
        <f>IFERROR(VLOOKUP(実施計画様式!AG410,―!$Q$2:$R$3,2,FALSE),0)</f>
        <v>0</v>
      </c>
      <c r="AH410">
        <f>IFERROR(VLOOKUP(実施計画様式!AH410,―!$S$2:$T$3,2,FALSE),0)</f>
        <v>0</v>
      </c>
      <c r="AI410">
        <f>IFERROR(VLOOKUP(実施計画様式!AI410,―!$U$2:$V$3,2,FALSE),0)</f>
        <v>0</v>
      </c>
      <c r="AJ410">
        <f>IFERROR(VLOOKUP(実施計画様式!AJ410,―!$AD$2:$AE$14,2,FALSE),0)</f>
        <v>0</v>
      </c>
      <c r="AK410">
        <f>IFERROR(VLOOKUP(実施計画様式!AK410,―!$AD$2:$AE$14,2,FALSE),0)</f>
        <v>0</v>
      </c>
      <c r="AQ410">
        <f>IFERROR(VLOOKUP(実施計画様式!AQ410,―!$AG$2:$AH$4,2,FALSE),0)</f>
        <v>0</v>
      </c>
      <c r="AS410">
        <f t="shared" si="4"/>
        <v>0</v>
      </c>
      <c r="AT410">
        <v>99</v>
      </c>
      <c r="BB410" s="652" t="str">
        <f>IF(実施計画様式!F410="","",IF(PRODUCT(D410:AQ410)=0,"error",""))</f>
        <v/>
      </c>
    </row>
    <row r="411" spans="3:54">
      <c r="C411">
        <v>330</v>
      </c>
      <c r="D411" s="536">
        <f>IFERROR(VLOOKUP(実施計画様式!D411,―!A$14:B$16,2,FALSE),0)</f>
        <v>0</v>
      </c>
      <c r="E411">
        <f>IFERROR(VLOOKUP(実施計画様式!E411,―!$C$40:$D$47,2,FALSE),0)</f>
        <v>0</v>
      </c>
      <c r="F411">
        <f>IFERROR(VLOOKUP(実施計画様式!F411,―!$E$2:$F$2,2,FALSE),0)</f>
        <v>0</v>
      </c>
      <c r="G411">
        <f>IFERROR(VLOOKUP(実施計画様式!G411,―!$G$2:$H$2,2,FALSE),0)</f>
        <v>0</v>
      </c>
      <c r="H411">
        <f>IFERROR(VLOOKUP(実施計画様式!H411,―!$I$2:$J$2,2,FALSE),0)</f>
        <v>0</v>
      </c>
      <c r="J411">
        <f>IFERROR(VLOOKUP(実施計画様式!J411,―!$K$2:$L$2,2,FALSE),0)</f>
        <v>0</v>
      </c>
      <c r="K411">
        <f>IFERROR(VLOOKUP(実施計画様式!K411,―!$M$2:$N$2,2,FALSE),0)</f>
        <v>0</v>
      </c>
      <c r="L411">
        <f>IFERROR(VLOOKUP(実施計画様式!L411,―!$O$2:$P$10,2,FALSE),0)</f>
        <v>0</v>
      </c>
      <c r="AG411">
        <f>IFERROR(VLOOKUP(実施計画様式!AG411,―!$Q$2:$R$3,2,FALSE),0)</f>
        <v>0</v>
      </c>
      <c r="AH411">
        <f>IFERROR(VLOOKUP(実施計画様式!AH411,―!$S$2:$T$3,2,FALSE),0)</f>
        <v>0</v>
      </c>
      <c r="AI411">
        <f>IFERROR(VLOOKUP(実施計画様式!AI411,―!$U$2:$V$3,2,FALSE),0)</f>
        <v>0</v>
      </c>
      <c r="AJ411">
        <f>IFERROR(VLOOKUP(実施計画様式!AJ411,―!$AD$2:$AE$14,2,FALSE),0)</f>
        <v>0</v>
      </c>
      <c r="AK411">
        <f>IFERROR(VLOOKUP(実施計画様式!AK411,―!$AD$2:$AE$14,2,FALSE),0)</f>
        <v>0</v>
      </c>
      <c r="AQ411">
        <f>IFERROR(VLOOKUP(実施計画様式!AQ411,―!$AG$2:$AH$4,2,FALSE),0)</f>
        <v>0</v>
      </c>
      <c r="AS411">
        <f t="shared" ref="AS411:AS474" si="5">IF(AI411=1,"事業終期_通常",IF(AI411=2,"事業終期_基金",0))</f>
        <v>0</v>
      </c>
      <c r="AT411">
        <v>99</v>
      </c>
      <c r="BB411" s="652" t="str">
        <f>IF(実施計画様式!F411="","",IF(PRODUCT(D411:AQ411)=0,"error",""))</f>
        <v/>
      </c>
    </row>
    <row r="412" spans="3:54">
      <c r="C412">
        <v>331</v>
      </c>
      <c r="D412" s="536">
        <f>IFERROR(VLOOKUP(実施計画様式!D412,―!A$14:B$16,2,FALSE),0)</f>
        <v>0</v>
      </c>
      <c r="E412">
        <f>IFERROR(VLOOKUP(実施計画様式!E412,―!$C$40:$D$47,2,FALSE),0)</f>
        <v>0</v>
      </c>
      <c r="F412">
        <f>IFERROR(VLOOKUP(実施計画様式!F412,―!$E$2:$F$2,2,FALSE),0)</f>
        <v>0</v>
      </c>
      <c r="G412">
        <f>IFERROR(VLOOKUP(実施計画様式!G412,―!$G$2:$H$2,2,FALSE),0)</f>
        <v>0</v>
      </c>
      <c r="H412">
        <f>IFERROR(VLOOKUP(実施計画様式!H412,―!$I$2:$J$2,2,FALSE),0)</f>
        <v>0</v>
      </c>
      <c r="J412">
        <f>IFERROR(VLOOKUP(実施計画様式!J412,―!$K$2:$L$2,2,FALSE),0)</f>
        <v>0</v>
      </c>
      <c r="K412">
        <f>IFERROR(VLOOKUP(実施計画様式!K412,―!$M$2:$N$2,2,FALSE),0)</f>
        <v>0</v>
      </c>
      <c r="L412">
        <f>IFERROR(VLOOKUP(実施計画様式!L412,―!$O$2:$P$10,2,FALSE),0)</f>
        <v>0</v>
      </c>
      <c r="AG412">
        <f>IFERROR(VLOOKUP(実施計画様式!AG412,―!$Q$2:$R$3,2,FALSE),0)</f>
        <v>0</v>
      </c>
      <c r="AH412">
        <f>IFERROR(VLOOKUP(実施計画様式!AH412,―!$S$2:$T$3,2,FALSE),0)</f>
        <v>0</v>
      </c>
      <c r="AI412">
        <f>IFERROR(VLOOKUP(実施計画様式!AI412,―!$U$2:$V$3,2,FALSE),0)</f>
        <v>0</v>
      </c>
      <c r="AJ412">
        <f>IFERROR(VLOOKUP(実施計画様式!AJ412,―!$AD$2:$AE$14,2,FALSE),0)</f>
        <v>0</v>
      </c>
      <c r="AK412">
        <f>IFERROR(VLOOKUP(実施計画様式!AK412,―!$AD$2:$AE$14,2,FALSE),0)</f>
        <v>0</v>
      </c>
      <c r="AQ412">
        <f>IFERROR(VLOOKUP(実施計画様式!AQ412,―!$AG$2:$AH$4,2,FALSE),0)</f>
        <v>0</v>
      </c>
      <c r="AS412">
        <f t="shared" si="5"/>
        <v>0</v>
      </c>
      <c r="AT412">
        <v>99</v>
      </c>
      <c r="BB412" s="652" t="str">
        <f>IF(実施計画様式!F412="","",IF(PRODUCT(D412:AQ412)=0,"error",""))</f>
        <v/>
      </c>
    </row>
    <row r="413" spans="3:54">
      <c r="C413">
        <v>332</v>
      </c>
      <c r="D413" s="536">
        <f>IFERROR(VLOOKUP(実施計画様式!D413,―!A$14:B$16,2,FALSE),0)</f>
        <v>0</v>
      </c>
      <c r="E413">
        <f>IFERROR(VLOOKUP(実施計画様式!E413,―!$C$40:$D$47,2,FALSE),0)</f>
        <v>0</v>
      </c>
      <c r="F413">
        <f>IFERROR(VLOOKUP(実施計画様式!F413,―!$E$2:$F$2,2,FALSE),0)</f>
        <v>0</v>
      </c>
      <c r="G413">
        <f>IFERROR(VLOOKUP(実施計画様式!G413,―!$G$2:$H$2,2,FALSE),0)</f>
        <v>0</v>
      </c>
      <c r="H413">
        <f>IFERROR(VLOOKUP(実施計画様式!H413,―!$I$2:$J$2,2,FALSE),0)</f>
        <v>0</v>
      </c>
      <c r="J413">
        <f>IFERROR(VLOOKUP(実施計画様式!J413,―!$K$2:$L$2,2,FALSE),0)</f>
        <v>0</v>
      </c>
      <c r="K413">
        <f>IFERROR(VLOOKUP(実施計画様式!K413,―!$M$2:$N$2,2,FALSE),0)</f>
        <v>0</v>
      </c>
      <c r="L413">
        <f>IFERROR(VLOOKUP(実施計画様式!L413,―!$O$2:$P$10,2,FALSE),0)</f>
        <v>0</v>
      </c>
      <c r="AG413">
        <f>IFERROR(VLOOKUP(実施計画様式!AG413,―!$Q$2:$R$3,2,FALSE),0)</f>
        <v>0</v>
      </c>
      <c r="AH413">
        <f>IFERROR(VLOOKUP(実施計画様式!AH413,―!$S$2:$T$3,2,FALSE),0)</f>
        <v>0</v>
      </c>
      <c r="AI413">
        <f>IFERROR(VLOOKUP(実施計画様式!AI413,―!$U$2:$V$3,2,FALSE),0)</f>
        <v>0</v>
      </c>
      <c r="AJ413">
        <f>IFERROR(VLOOKUP(実施計画様式!AJ413,―!$AD$2:$AE$14,2,FALSE),0)</f>
        <v>0</v>
      </c>
      <c r="AK413">
        <f>IFERROR(VLOOKUP(実施計画様式!AK413,―!$AD$2:$AE$14,2,FALSE),0)</f>
        <v>0</v>
      </c>
      <c r="AQ413">
        <f>IFERROR(VLOOKUP(実施計画様式!AQ413,―!$AG$2:$AH$4,2,FALSE),0)</f>
        <v>0</v>
      </c>
      <c r="AS413">
        <f t="shared" si="5"/>
        <v>0</v>
      </c>
      <c r="AT413">
        <v>99</v>
      </c>
      <c r="BB413" s="652" t="str">
        <f>IF(実施計画様式!F413="","",IF(PRODUCT(D413:AQ413)=0,"error",""))</f>
        <v/>
      </c>
    </row>
    <row r="414" spans="3:54">
      <c r="C414">
        <v>333</v>
      </c>
      <c r="D414" s="536">
        <f>IFERROR(VLOOKUP(実施計画様式!D414,―!A$14:B$16,2,FALSE),0)</f>
        <v>0</v>
      </c>
      <c r="E414">
        <f>IFERROR(VLOOKUP(実施計画様式!E414,―!$C$40:$D$47,2,FALSE),0)</f>
        <v>0</v>
      </c>
      <c r="F414">
        <f>IFERROR(VLOOKUP(実施計画様式!F414,―!$E$2:$F$2,2,FALSE),0)</f>
        <v>0</v>
      </c>
      <c r="G414">
        <f>IFERROR(VLOOKUP(実施計画様式!G414,―!$G$2:$H$2,2,FALSE),0)</f>
        <v>0</v>
      </c>
      <c r="H414">
        <f>IFERROR(VLOOKUP(実施計画様式!H414,―!$I$2:$J$2,2,FALSE),0)</f>
        <v>0</v>
      </c>
      <c r="J414">
        <f>IFERROR(VLOOKUP(実施計画様式!J414,―!$K$2:$L$2,2,FALSE),0)</f>
        <v>0</v>
      </c>
      <c r="K414">
        <f>IFERROR(VLOOKUP(実施計画様式!K414,―!$M$2:$N$2,2,FALSE),0)</f>
        <v>0</v>
      </c>
      <c r="L414">
        <f>IFERROR(VLOOKUP(実施計画様式!L414,―!$O$2:$P$10,2,FALSE),0)</f>
        <v>0</v>
      </c>
      <c r="AG414">
        <f>IFERROR(VLOOKUP(実施計画様式!AG414,―!$Q$2:$R$3,2,FALSE),0)</f>
        <v>0</v>
      </c>
      <c r="AH414">
        <f>IFERROR(VLOOKUP(実施計画様式!AH414,―!$S$2:$T$3,2,FALSE),0)</f>
        <v>0</v>
      </c>
      <c r="AI414">
        <f>IFERROR(VLOOKUP(実施計画様式!AI414,―!$U$2:$V$3,2,FALSE),0)</f>
        <v>0</v>
      </c>
      <c r="AJ414">
        <f>IFERROR(VLOOKUP(実施計画様式!AJ414,―!$AD$2:$AE$14,2,FALSE),0)</f>
        <v>0</v>
      </c>
      <c r="AK414">
        <f>IFERROR(VLOOKUP(実施計画様式!AK414,―!$AD$2:$AE$14,2,FALSE),0)</f>
        <v>0</v>
      </c>
      <c r="AQ414">
        <f>IFERROR(VLOOKUP(実施計画様式!AQ414,―!$AG$2:$AH$4,2,FALSE),0)</f>
        <v>0</v>
      </c>
      <c r="AS414">
        <f t="shared" si="5"/>
        <v>0</v>
      </c>
      <c r="AT414">
        <v>99</v>
      </c>
      <c r="BB414" s="652" t="str">
        <f>IF(実施計画様式!F414="","",IF(PRODUCT(D414:AQ414)=0,"error",""))</f>
        <v/>
      </c>
    </row>
    <row r="415" spans="3:54">
      <c r="C415">
        <v>334</v>
      </c>
      <c r="D415" s="536">
        <f>IFERROR(VLOOKUP(実施計画様式!D415,―!A$14:B$16,2,FALSE),0)</f>
        <v>0</v>
      </c>
      <c r="E415">
        <f>IFERROR(VLOOKUP(実施計画様式!E415,―!$C$40:$D$47,2,FALSE),0)</f>
        <v>0</v>
      </c>
      <c r="F415">
        <f>IFERROR(VLOOKUP(実施計画様式!F415,―!$E$2:$F$2,2,FALSE),0)</f>
        <v>0</v>
      </c>
      <c r="G415">
        <f>IFERROR(VLOOKUP(実施計画様式!G415,―!$G$2:$H$2,2,FALSE),0)</f>
        <v>0</v>
      </c>
      <c r="H415">
        <f>IFERROR(VLOOKUP(実施計画様式!H415,―!$I$2:$J$2,2,FALSE),0)</f>
        <v>0</v>
      </c>
      <c r="J415">
        <f>IFERROR(VLOOKUP(実施計画様式!J415,―!$K$2:$L$2,2,FALSE),0)</f>
        <v>0</v>
      </c>
      <c r="K415">
        <f>IFERROR(VLOOKUP(実施計画様式!K415,―!$M$2:$N$2,2,FALSE),0)</f>
        <v>0</v>
      </c>
      <c r="L415">
        <f>IFERROR(VLOOKUP(実施計画様式!L415,―!$O$2:$P$10,2,FALSE),0)</f>
        <v>0</v>
      </c>
      <c r="AG415">
        <f>IFERROR(VLOOKUP(実施計画様式!AG415,―!$Q$2:$R$3,2,FALSE),0)</f>
        <v>0</v>
      </c>
      <c r="AH415">
        <f>IFERROR(VLOOKUP(実施計画様式!AH415,―!$S$2:$T$3,2,FALSE),0)</f>
        <v>0</v>
      </c>
      <c r="AI415">
        <f>IFERROR(VLOOKUP(実施計画様式!AI415,―!$U$2:$V$3,2,FALSE),0)</f>
        <v>0</v>
      </c>
      <c r="AJ415">
        <f>IFERROR(VLOOKUP(実施計画様式!AJ415,―!$AD$2:$AE$14,2,FALSE),0)</f>
        <v>0</v>
      </c>
      <c r="AK415">
        <f>IFERROR(VLOOKUP(実施計画様式!AK415,―!$AD$2:$AE$14,2,FALSE),0)</f>
        <v>0</v>
      </c>
      <c r="AQ415">
        <f>IFERROR(VLOOKUP(実施計画様式!AQ415,―!$AG$2:$AH$4,2,FALSE),0)</f>
        <v>0</v>
      </c>
      <c r="AS415">
        <f t="shared" si="5"/>
        <v>0</v>
      </c>
      <c r="AT415">
        <v>99</v>
      </c>
      <c r="BB415" s="652" t="str">
        <f>IF(実施計画様式!F415="","",IF(PRODUCT(D415:AQ415)=0,"error",""))</f>
        <v/>
      </c>
    </row>
    <row r="416" spans="3:54">
      <c r="C416">
        <v>335</v>
      </c>
      <c r="D416" s="536">
        <f>IFERROR(VLOOKUP(実施計画様式!D416,―!A$14:B$16,2,FALSE),0)</f>
        <v>0</v>
      </c>
      <c r="E416">
        <f>IFERROR(VLOOKUP(実施計画様式!E416,―!$C$40:$D$47,2,FALSE),0)</f>
        <v>0</v>
      </c>
      <c r="F416">
        <f>IFERROR(VLOOKUP(実施計画様式!F416,―!$E$2:$F$2,2,FALSE),0)</f>
        <v>0</v>
      </c>
      <c r="G416">
        <f>IFERROR(VLOOKUP(実施計画様式!G416,―!$G$2:$H$2,2,FALSE),0)</f>
        <v>0</v>
      </c>
      <c r="H416">
        <f>IFERROR(VLOOKUP(実施計画様式!H416,―!$I$2:$J$2,2,FALSE),0)</f>
        <v>0</v>
      </c>
      <c r="J416">
        <f>IFERROR(VLOOKUP(実施計画様式!J416,―!$K$2:$L$2,2,FALSE),0)</f>
        <v>0</v>
      </c>
      <c r="K416">
        <f>IFERROR(VLOOKUP(実施計画様式!K416,―!$M$2:$N$2,2,FALSE),0)</f>
        <v>0</v>
      </c>
      <c r="L416">
        <f>IFERROR(VLOOKUP(実施計画様式!L416,―!$O$2:$P$10,2,FALSE),0)</f>
        <v>0</v>
      </c>
      <c r="AG416">
        <f>IFERROR(VLOOKUP(実施計画様式!AG416,―!$Q$2:$R$3,2,FALSE),0)</f>
        <v>0</v>
      </c>
      <c r="AH416">
        <f>IFERROR(VLOOKUP(実施計画様式!AH416,―!$S$2:$T$3,2,FALSE),0)</f>
        <v>0</v>
      </c>
      <c r="AI416">
        <f>IFERROR(VLOOKUP(実施計画様式!AI416,―!$U$2:$V$3,2,FALSE),0)</f>
        <v>0</v>
      </c>
      <c r="AJ416">
        <f>IFERROR(VLOOKUP(実施計画様式!AJ416,―!$AD$2:$AE$14,2,FALSE),0)</f>
        <v>0</v>
      </c>
      <c r="AK416">
        <f>IFERROR(VLOOKUP(実施計画様式!AK416,―!$AD$2:$AE$14,2,FALSE),0)</f>
        <v>0</v>
      </c>
      <c r="AQ416">
        <f>IFERROR(VLOOKUP(実施計画様式!AQ416,―!$AG$2:$AH$4,2,FALSE),0)</f>
        <v>0</v>
      </c>
      <c r="AS416">
        <f t="shared" si="5"/>
        <v>0</v>
      </c>
      <c r="AT416">
        <v>99</v>
      </c>
      <c r="BB416" s="652" t="str">
        <f>IF(実施計画様式!F416="","",IF(PRODUCT(D416:AQ416)=0,"error",""))</f>
        <v/>
      </c>
    </row>
    <row r="417" spans="3:54">
      <c r="C417">
        <v>336</v>
      </c>
      <c r="D417" s="536">
        <f>IFERROR(VLOOKUP(実施計画様式!D417,―!A$14:B$16,2,FALSE),0)</f>
        <v>0</v>
      </c>
      <c r="E417">
        <f>IFERROR(VLOOKUP(実施計画様式!E417,―!$C$40:$D$47,2,FALSE),0)</f>
        <v>0</v>
      </c>
      <c r="F417">
        <f>IFERROR(VLOOKUP(実施計画様式!F417,―!$E$2:$F$2,2,FALSE),0)</f>
        <v>0</v>
      </c>
      <c r="G417">
        <f>IFERROR(VLOOKUP(実施計画様式!G417,―!$G$2:$H$2,2,FALSE),0)</f>
        <v>0</v>
      </c>
      <c r="H417">
        <f>IFERROR(VLOOKUP(実施計画様式!H417,―!$I$2:$J$2,2,FALSE),0)</f>
        <v>0</v>
      </c>
      <c r="J417">
        <f>IFERROR(VLOOKUP(実施計画様式!J417,―!$K$2:$L$2,2,FALSE),0)</f>
        <v>0</v>
      </c>
      <c r="K417">
        <f>IFERROR(VLOOKUP(実施計画様式!K417,―!$M$2:$N$2,2,FALSE),0)</f>
        <v>0</v>
      </c>
      <c r="L417">
        <f>IFERROR(VLOOKUP(実施計画様式!L417,―!$O$2:$P$10,2,FALSE),0)</f>
        <v>0</v>
      </c>
      <c r="AG417">
        <f>IFERROR(VLOOKUP(実施計画様式!AG417,―!$Q$2:$R$3,2,FALSE),0)</f>
        <v>0</v>
      </c>
      <c r="AH417">
        <f>IFERROR(VLOOKUP(実施計画様式!AH417,―!$S$2:$T$3,2,FALSE),0)</f>
        <v>0</v>
      </c>
      <c r="AI417">
        <f>IFERROR(VLOOKUP(実施計画様式!AI417,―!$U$2:$V$3,2,FALSE),0)</f>
        <v>0</v>
      </c>
      <c r="AJ417">
        <f>IFERROR(VLOOKUP(実施計画様式!AJ417,―!$AD$2:$AE$14,2,FALSE),0)</f>
        <v>0</v>
      </c>
      <c r="AK417">
        <f>IFERROR(VLOOKUP(実施計画様式!AK417,―!$AD$2:$AE$14,2,FALSE),0)</f>
        <v>0</v>
      </c>
      <c r="AQ417">
        <f>IFERROR(VLOOKUP(実施計画様式!AQ417,―!$AG$2:$AH$4,2,FALSE),0)</f>
        <v>0</v>
      </c>
      <c r="AS417">
        <f t="shared" si="5"/>
        <v>0</v>
      </c>
      <c r="AT417">
        <v>99</v>
      </c>
      <c r="BB417" s="652" t="str">
        <f>IF(実施計画様式!F417="","",IF(PRODUCT(D417:AQ417)=0,"error",""))</f>
        <v/>
      </c>
    </row>
    <row r="418" spans="3:54">
      <c r="C418">
        <v>337</v>
      </c>
      <c r="D418" s="536">
        <f>IFERROR(VLOOKUP(実施計画様式!D418,―!A$14:B$16,2,FALSE),0)</f>
        <v>0</v>
      </c>
      <c r="E418">
        <f>IFERROR(VLOOKUP(実施計画様式!E418,―!$C$40:$D$47,2,FALSE),0)</f>
        <v>0</v>
      </c>
      <c r="F418">
        <f>IFERROR(VLOOKUP(実施計画様式!F418,―!$E$2:$F$2,2,FALSE),0)</f>
        <v>0</v>
      </c>
      <c r="G418">
        <f>IFERROR(VLOOKUP(実施計画様式!G418,―!$G$2:$H$2,2,FALSE),0)</f>
        <v>0</v>
      </c>
      <c r="H418">
        <f>IFERROR(VLOOKUP(実施計画様式!H418,―!$I$2:$J$2,2,FALSE),0)</f>
        <v>0</v>
      </c>
      <c r="J418">
        <f>IFERROR(VLOOKUP(実施計画様式!J418,―!$K$2:$L$2,2,FALSE),0)</f>
        <v>0</v>
      </c>
      <c r="K418">
        <f>IFERROR(VLOOKUP(実施計画様式!K418,―!$M$2:$N$2,2,FALSE),0)</f>
        <v>0</v>
      </c>
      <c r="L418">
        <f>IFERROR(VLOOKUP(実施計画様式!L418,―!$O$2:$P$10,2,FALSE),0)</f>
        <v>0</v>
      </c>
      <c r="AG418">
        <f>IFERROR(VLOOKUP(実施計画様式!AG418,―!$Q$2:$R$3,2,FALSE),0)</f>
        <v>0</v>
      </c>
      <c r="AH418">
        <f>IFERROR(VLOOKUP(実施計画様式!AH418,―!$S$2:$T$3,2,FALSE),0)</f>
        <v>0</v>
      </c>
      <c r="AI418">
        <f>IFERROR(VLOOKUP(実施計画様式!AI418,―!$U$2:$V$3,2,FALSE),0)</f>
        <v>0</v>
      </c>
      <c r="AJ418">
        <f>IFERROR(VLOOKUP(実施計画様式!AJ418,―!$AD$2:$AE$14,2,FALSE),0)</f>
        <v>0</v>
      </c>
      <c r="AK418">
        <f>IFERROR(VLOOKUP(実施計画様式!AK418,―!$AD$2:$AE$14,2,FALSE),0)</f>
        <v>0</v>
      </c>
      <c r="AQ418">
        <f>IFERROR(VLOOKUP(実施計画様式!AQ418,―!$AG$2:$AH$4,2,FALSE),0)</f>
        <v>0</v>
      </c>
      <c r="AS418">
        <f t="shared" si="5"/>
        <v>0</v>
      </c>
      <c r="AT418">
        <v>99</v>
      </c>
      <c r="BB418" s="652" t="str">
        <f>IF(実施計画様式!F418="","",IF(PRODUCT(D418:AQ418)=0,"error",""))</f>
        <v/>
      </c>
    </row>
    <row r="419" spans="3:54">
      <c r="C419">
        <v>338</v>
      </c>
      <c r="D419" s="536">
        <f>IFERROR(VLOOKUP(実施計画様式!D419,―!A$14:B$16,2,FALSE),0)</f>
        <v>0</v>
      </c>
      <c r="E419">
        <f>IFERROR(VLOOKUP(実施計画様式!E419,―!$C$40:$D$47,2,FALSE),0)</f>
        <v>0</v>
      </c>
      <c r="F419">
        <f>IFERROR(VLOOKUP(実施計画様式!F419,―!$E$2:$F$2,2,FALSE),0)</f>
        <v>0</v>
      </c>
      <c r="G419">
        <f>IFERROR(VLOOKUP(実施計画様式!G419,―!$G$2:$H$2,2,FALSE),0)</f>
        <v>0</v>
      </c>
      <c r="H419">
        <f>IFERROR(VLOOKUP(実施計画様式!H419,―!$I$2:$J$2,2,FALSE),0)</f>
        <v>0</v>
      </c>
      <c r="J419">
        <f>IFERROR(VLOOKUP(実施計画様式!J419,―!$K$2:$L$2,2,FALSE),0)</f>
        <v>0</v>
      </c>
      <c r="K419">
        <f>IFERROR(VLOOKUP(実施計画様式!K419,―!$M$2:$N$2,2,FALSE),0)</f>
        <v>0</v>
      </c>
      <c r="L419">
        <f>IFERROR(VLOOKUP(実施計画様式!L419,―!$O$2:$P$10,2,FALSE),0)</f>
        <v>0</v>
      </c>
      <c r="AG419">
        <f>IFERROR(VLOOKUP(実施計画様式!AG419,―!$Q$2:$R$3,2,FALSE),0)</f>
        <v>0</v>
      </c>
      <c r="AH419">
        <f>IFERROR(VLOOKUP(実施計画様式!AH419,―!$S$2:$T$3,2,FALSE),0)</f>
        <v>0</v>
      </c>
      <c r="AI419">
        <f>IFERROR(VLOOKUP(実施計画様式!AI419,―!$U$2:$V$3,2,FALSE),0)</f>
        <v>0</v>
      </c>
      <c r="AJ419">
        <f>IFERROR(VLOOKUP(実施計画様式!AJ419,―!$AD$2:$AE$14,2,FALSE),0)</f>
        <v>0</v>
      </c>
      <c r="AK419">
        <f>IFERROR(VLOOKUP(実施計画様式!AK419,―!$AD$2:$AE$14,2,FALSE),0)</f>
        <v>0</v>
      </c>
      <c r="AQ419">
        <f>IFERROR(VLOOKUP(実施計画様式!AQ419,―!$AG$2:$AH$4,2,FALSE),0)</f>
        <v>0</v>
      </c>
      <c r="AS419">
        <f t="shared" si="5"/>
        <v>0</v>
      </c>
      <c r="AT419">
        <v>99</v>
      </c>
      <c r="BB419" s="652" t="str">
        <f>IF(実施計画様式!F419="","",IF(PRODUCT(D419:AQ419)=0,"error",""))</f>
        <v/>
      </c>
    </row>
    <row r="420" spans="3:54">
      <c r="C420">
        <v>339</v>
      </c>
      <c r="D420" s="536">
        <f>IFERROR(VLOOKUP(実施計画様式!D420,―!A$14:B$16,2,FALSE),0)</f>
        <v>0</v>
      </c>
      <c r="E420">
        <f>IFERROR(VLOOKUP(実施計画様式!E420,―!$C$40:$D$47,2,FALSE),0)</f>
        <v>0</v>
      </c>
      <c r="F420">
        <f>IFERROR(VLOOKUP(実施計画様式!F420,―!$E$2:$F$2,2,FALSE),0)</f>
        <v>0</v>
      </c>
      <c r="G420">
        <f>IFERROR(VLOOKUP(実施計画様式!G420,―!$G$2:$H$2,2,FALSE),0)</f>
        <v>0</v>
      </c>
      <c r="H420">
        <f>IFERROR(VLOOKUP(実施計画様式!H420,―!$I$2:$J$2,2,FALSE),0)</f>
        <v>0</v>
      </c>
      <c r="J420">
        <f>IFERROR(VLOOKUP(実施計画様式!J420,―!$K$2:$L$2,2,FALSE),0)</f>
        <v>0</v>
      </c>
      <c r="K420">
        <f>IFERROR(VLOOKUP(実施計画様式!K420,―!$M$2:$N$2,2,FALSE),0)</f>
        <v>0</v>
      </c>
      <c r="L420">
        <f>IFERROR(VLOOKUP(実施計画様式!L420,―!$O$2:$P$10,2,FALSE),0)</f>
        <v>0</v>
      </c>
      <c r="AG420">
        <f>IFERROR(VLOOKUP(実施計画様式!AG420,―!$Q$2:$R$3,2,FALSE),0)</f>
        <v>0</v>
      </c>
      <c r="AH420">
        <f>IFERROR(VLOOKUP(実施計画様式!AH420,―!$S$2:$T$3,2,FALSE),0)</f>
        <v>0</v>
      </c>
      <c r="AI420">
        <f>IFERROR(VLOOKUP(実施計画様式!AI420,―!$U$2:$V$3,2,FALSE),0)</f>
        <v>0</v>
      </c>
      <c r="AJ420">
        <f>IFERROR(VLOOKUP(実施計画様式!AJ420,―!$AD$2:$AE$14,2,FALSE),0)</f>
        <v>0</v>
      </c>
      <c r="AK420">
        <f>IFERROR(VLOOKUP(実施計画様式!AK420,―!$AD$2:$AE$14,2,FALSE),0)</f>
        <v>0</v>
      </c>
      <c r="AQ420">
        <f>IFERROR(VLOOKUP(実施計画様式!AQ420,―!$AG$2:$AH$4,2,FALSE),0)</f>
        <v>0</v>
      </c>
      <c r="AS420">
        <f t="shared" si="5"/>
        <v>0</v>
      </c>
      <c r="AT420">
        <v>99</v>
      </c>
      <c r="BB420" s="652" t="str">
        <f>IF(実施計画様式!F420="","",IF(PRODUCT(D420:AQ420)=0,"error",""))</f>
        <v/>
      </c>
    </row>
    <row r="421" spans="3:54">
      <c r="C421">
        <v>340</v>
      </c>
      <c r="D421" s="536">
        <f>IFERROR(VLOOKUP(実施計画様式!D421,―!A$14:B$16,2,FALSE),0)</f>
        <v>0</v>
      </c>
      <c r="E421">
        <f>IFERROR(VLOOKUP(実施計画様式!E421,―!$C$40:$D$47,2,FALSE),0)</f>
        <v>0</v>
      </c>
      <c r="F421">
        <f>IFERROR(VLOOKUP(実施計画様式!F421,―!$E$2:$F$2,2,FALSE),0)</f>
        <v>0</v>
      </c>
      <c r="G421">
        <f>IFERROR(VLOOKUP(実施計画様式!G421,―!$G$2:$H$2,2,FALSE),0)</f>
        <v>0</v>
      </c>
      <c r="H421">
        <f>IFERROR(VLOOKUP(実施計画様式!H421,―!$I$2:$J$2,2,FALSE),0)</f>
        <v>0</v>
      </c>
      <c r="J421">
        <f>IFERROR(VLOOKUP(実施計画様式!J421,―!$K$2:$L$2,2,FALSE),0)</f>
        <v>0</v>
      </c>
      <c r="K421">
        <f>IFERROR(VLOOKUP(実施計画様式!K421,―!$M$2:$N$2,2,FALSE),0)</f>
        <v>0</v>
      </c>
      <c r="L421">
        <f>IFERROR(VLOOKUP(実施計画様式!L421,―!$O$2:$P$10,2,FALSE),0)</f>
        <v>0</v>
      </c>
      <c r="AG421">
        <f>IFERROR(VLOOKUP(実施計画様式!AG421,―!$Q$2:$R$3,2,FALSE),0)</f>
        <v>0</v>
      </c>
      <c r="AH421">
        <f>IFERROR(VLOOKUP(実施計画様式!AH421,―!$S$2:$T$3,2,FALSE),0)</f>
        <v>0</v>
      </c>
      <c r="AI421">
        <f>IFERROR(VLOOKUP(実施計画様式!AI421,―!$U$2:$V$3,2,FALSE),0)</f>
        <v>0</v>
      </c>
      <c r="AJ421">
        <f>IFERROR(VLOOKUP(実施計画様式!AJ421,―!$AD$2:$AE$14,2,FALSE),0)</f>
        <v>0</v>
      </c>
      <c r="AK421">
        <f>IFERROR(VLOOKUP(実施計画様式!AK421,―!$AD$2:$AE$14,2,FALSE),0)</f>
        <v>0</v>
      </c>
      <c r="AQ421">
        <f>IFERROR(VLOOKUP(実施計画様式!AQ421,―!$AG$2:$AH$4,2,FALSE),0)</f>
        <v>0</v>
      </c>
      <c r="AS421">
        <f t="shared" si="5"/>
        <v>0</v>
      </c>
      <c r="AT421">
        <v>99</v>
      </c>
      <c r="BB421" s="652" t="str">
        <f>IF(実施計画様式!F421="","",IF(PRODUCT(D421:AQ421)=0,"error",""))</f>
        <v/>
      </c>
    </row>
    <row r="422" spans="3:54">
      <c r="C422">
        <v>341</v>
      </c>
      <c r="D422" s="536">
        <f>IFERROR(VLOOKUP(実施計画様式!D422,―!A$14:B$16,2,FALSE),0)</f>
        <v>0</v>
      </c>
      <c r="E422">
        <f>IFERROR(VLOOKUP(実施計画様式!E422,―!$C$40:$D$47,2,FALSE),0)</f>
        <v>0</v>
      </c>
      <c r="F422">
        <f>IFERROR(VLOOKUP(実施計画様式!F422,―!$E$2:$F$2,2,FALSE),0)</f>
        <v>0</v>
      </c>
      <c r="G422">
        <f>IFERROR(VLOOKUP(実施計画様式!G422,―!$G$2:$H$2,2,FALSE),0)</f>
        <v>0</v>
      </c>
      <c r="H422">
        <f>IFERROR(VLOOKUP(実施計画様式!H422,―!$I$2:$J$2,2,FALSE),0)</f>
        <v>0</v>
      </c>
      <c r="J422">
        <f>IFERROR(VLOOKUP(実施計画様式!J422,―!$K$2:$L$2,2,FALSE),0)</f>
        <v>0</v>
      </c>
      <c r="K422">
        <f>IFERROR(VLOOKUP(実施計画様式!K422,―!$M$2:$N$2,2,FALSE),0)</f>
        <v>0</v>
      </c>
      <c r="L422">
        <f>IFERROR(VLOOKUP(実施計画様式!L422,―!$O$2:$P$10,2,FALSE),0)</f>
        <v>0</v>
      </c>
      <c r="AG422">
        <f>IFERROR(VLOOKUP(実施計画様式!AG422,―!$Q$2:$R$3,2,FALSE),0)</f>
        <v>0</v>
      </c>
      <c r="AH422">
        <f>IFERROR(VLOOKUP(実施計画様式!AH422,―!$S$2:$T$3,2,FALSE),0)</f>
        <v>0</v>
      </c>
      <c r="AI422">
        <f>IFERROR(VLOOKUP(実施計画様式!AI422,―!$U$2:$V$3,2,FALSE),0)</f>
        <v>0</v>
      </c>
      <c r="AJ422">
        <f>IFERROR(VLOOKUP(実施計画様式!AJ422,―!$AD$2:$AE$14,2,FALSE),0)</f>
        <v>0</v>
      </c>
      <c r="AK422">
        <f>IFERROR(VLOOKUP(実施計画様式!AK422,―!$AD$2:$AE$14,2,FALSE),0)</f>
        <v>0</v>
      </c>
      <c r="AQ422">
        <f>IFERROR(VLOOKUP(実施計画様式!AQ422,―!$AG$2:$AH$4,2,FALSE),0)</f>
        <v>0</v>
      </c>
      <c r="AS422">
        <f t="shared" si="5"/>
        <v>0</v>
      </c>
      <c r="AT422">
        <v>99</v>
      </c>
      <c r="BB422" s="652" t="str">
        <f>IF(実施計画様式!F422="","",IF(PRODUCT(D422:AQ422)=0,"error",""))</f>
        <v/>
      </c>
    </row>
    <row r="423" spans="3:54">
      <c r="C423">
        <v>342</v>
      </c>
      <c r="D423" s="536">
        <f>IFERROR(VLOOKUP(実施計画様式!D423,―!A$14:B$16,2,FALSE),0)</f>
        <v>0</v>
      </c>
      <c r="E423">
        <f>IFERROR(VLOOKUP(実施計画様式!E423,―!$C$40:$D$47,2,FALSE),0)</f>
        <v>0</v>
      </c>
      <c r="F423">
        <f>IFERROR(VLOOKUP(実施計画様式!F423,―!$E$2:$F$2,2,FALSE),0)</f>
        <v>0</v>
      </c>
      <c r="G423">
        <f>IFERROR(VLOOKUP(実施計画様式!G423,―!$G$2:$H$2,2,FALSE),0)</f>
        <v>0</v>
      </c>
      <c r="H423">
        <f>IFERROR(VLOOKUP(実施計画様式!H423,―!$I$2:$J$2,2,FALSE),0)</f>
        <v>0</v>
      </c>
      <c r="J423">
        <f>IFERROR(VLOOKUP(実施計画様式!J423,―!$K$2:$L$2,2,FALSE),0)</f>
        <v>0</v>
      </c>
      <c r="K423">
        <f>IFERROR(VLOOKUP(実施計画様式!K423,―!$M$2:$N$2,2,FALSE),0)</f>
        <v>0</v>
      </c>
      <c r="L423">
        <f>IFERROR(VLOOKUP(実施計画様式!L423,―!$O$2:$P$10,2,FALSE),0)</f>
        <v>0</v>
      </c>
      <c r="AG423">
        <f>IFERROR(VLOOKUP(実施計画様式!AG423,―!$Q$2:$R$3,2,FALSE),0)</f>
        <v>0</v>
      </c>
      <c r="AH423">
        <f>IFERROR(VLOOKUP(実施計画様式!AH423,―!$S$2:$T$3,2,FALSE),0)</f>
        <v>0</v>
      </c>
      <c r="AI423">
        <f>IFERROR(VLOOKUP(実施計画様式!AI423,―!$U$2:$V$3,2,FALSE),0)</f>
        <v>0</v>
      </c>
      <c r="AJ423">
        <f>IFERROR(VLOOKUP(実施計画様式!AJ423,―!$AD$2:$AE$14,2,FALSE),0)</f>
        <v>0</v>
      </c>
      <c r="AK423">
        <f>IFERROR(VLOOKUP(実施計画様式!AK423,―!$AD$2:$AE$14,2,FALSE),0)</f>
        <v>0</v>
      </c>
      <c r="AQ423">
        <f>IFERROR(VLOOKUP(実施計画様式!AQ423,―!$AG$2:$AH$4,2,FALSE),0)</f>
        <v>0</v>
      </c>
      <c r="AS423">
        <f t="shared" si="5"/>
        <v>0</v>
      </c>
      <c r="AT423">
        <v>99</v>
      </c>
      <c r="BB423" s="652" t="str">
        <f>IF(実施計画様式!F423="","",IF(PRODUCT(D423:AQ423)=0,"error",""))</f>
        <v/>
      </c>
    </row>
    <row r="424" spans="3:54">
      <c r="C424">
        <v>343</v>
      </c>
      <c r="D424" s="536">
        <f>IFERROR(VLOOKUP(実施計画様式!D424,―!A$14:B$16,2,FALSE),0)</f>
        <v>0</v>
      </c>
      <c r="E424">
        <f>IFERROR(VLOOKUP(実施計画様式!E424,―!$C$40:$D$47,2,FALSE),0)</f>
        <v>0</v>
      </c>
      <c r="F424">
        <f>IFERROR(VLOOKUP(実施計画様式!F424,―!$E$2:$F$2,2,FALSE),0)</f>
        <v>0</v>
      </c>
      <c r="G424">
        <f>IFERROR(VLOOKUP(実施計画様式!G424,―!$G$2:$H$2,2,FALSE),0)</f>
        <v>0</v>
      </c>
      <c r="H424">
        <f>IFERROR(VLOOKUP(実施計画様式!H424,―!$I$2:$J$2,2,FALSE),0)</f>
        <v>0</v>
      </c>
      <c r="J424">
        <f>IFERROR(VLOOKUP(実施計画様式!J424,―!$K$2:$L$2,2,FALSE),0)</f>
        <v>0</v>
      </c>
      <c r="K424">
        <f>IFERROR(VLOOKUP(実施計画様式!K424,―!$M$2:$N$2,2,FALSE),0)</f>
        <v>0</v>
      </c>
      <c r="L424">
        <f>IFERROR(VLOOKUP(実施計画様式!L424,―!$O$2:$P$10,2,FALSE),0)</f>
        <v>0</v>
      </c>
      <c r="AG424">
        <f>IFERROR(VLOOKUP(実施計画様式!AG424,―!$Q$2:$R$3,2,FALSE),0)</f>
        <v>0</v>
      </c>
      <c r="AH424">
        <f>IFERROR(VLOOKUP(実施計画様式!AH424,―!$S$2:$T$3,2,FALSE),0)</f>
        <v>0</v>
      </c>
      <c r="AI424">
        <f>IFERROR(VLOOKUP(実施計画様式!AI424,―!$U$2:$V$3,2,FALSE),0)</f>
        <v>0</v>
      </c>
      <c r="AJ424">
        <f>IFERROR(VLOOKUP(実施計画様式!AJ424,―!$AD$2:$AE$14,2,FALSE),0)</f>
        <v>0</v>
      </c>
      <c r="AK424">
        <f>IFERROR(VLOOKUP(実施計画様式!AK424,―!$AD$2:$AE$14,2,FALSE),0)</f>
        <v>0</v>
      </c>
      <c r="AQ424">
        <f>IFERROR(VLOOKUP(実施計画様式!AQ424,―!$AG$2:$AH$4,2,FALSE),0)</f>
        <v>0</v>
      </c>
      <c r="AS424">
        <f t="shared" si="5"/>
        <v>0</v>
      </c>
      <c r="AT424">
        <v>99</v>
      </c>
      <c r="BB424" s="652" t="str">
        <f>IF(実施計画様式!F424="","",IF(PRODUCT(D424:AQ424)=0,"error",""))</f>
        <v/>
      </c>
    </row>
    <row r="425" spans="3:54">
      <c r="C425">
        <v>344</v>
      </c>
      <c r="D425" s="536">
        <f>IFERROR(VLOOKUP(実施計画様式!D425,―!A$14:B$16,2,FALSE),0)</f>
        <v>0</v>
      </c>
      <c r="E425">
        <f>IFERROR(VLOOKUP(実施計画様式!E425,―!$C$40:$D$47,2,FALSE),0)</f>
        <v>0</v>
      </c>
      <c r="F425">
        <f>IFERROR(VLOOKUP(実施計画様式!F425,―!$E$2:$F$2,2,FALSE),0)</f>
        <v>0</v>
      </c>
      <c r="G425">
        <f>IFERROR(VLOOKUP(実施計画様式!G425,―!$G$2:$H$2,2,FALSE),0)</f>
        <v>0</v>
      </c>
      <c r="H425">
        <f>IFERROR(VLOOKUP(実施計画様式!H425,―!$I$2:$J$2,2,FALSE),0)</f>
        <v>0</v>
      </c>
      <c r="J425">
        <f>IFERROR(VLOOKUP(実施計画様式!J425,―!$K$2:$L$2,2,FALSE),0)</f>
        <v>0</v>
      </c>
      <c r="K425">
        <f>IFERROR(VLOOKUP(実施計画様式!K425,―!$M$2:$N$2,2,FALSE),0)</f>
        <v>0</v>
      </c>
      <c r="L425">
        <f>IFERROR(VLOOKUP(実施計画様式!L425,―!$O$2:$P$10,2,FALSE),0)</f>
        <v>0</v>
      </c>
      <c r="AG425">
        <f>IFERROR(VLOOKUP(実施計画様式!AG425,―!$Q$2:$R$3,2,FALSE),0)</f>
        <v>0</v>
      </c>
      <c r="AH425">
        <f>IFERROR(VLOOKUP(実施計画様式!AH425,―!$S$2:$T$3,2,FALSE),0)</f>
        <v>0</v>
      </c>
      <c r="AI425">
        <f>IFERROR(VLOOKUP(実施計画様式!AI425,―!$U$2:$V$3,2,FALSE),0)</f>
        <v>0</v>
      </c>
      <c r="AJ425">
        <f>IFERROR(VLOOKUP(実施計画様式!AJ425,―!$AD$2:$AE$14,2,FALSE),0)</f>
        <v>0</v>
      </c>
      <c r="AK425">
        <f>IFERROR(VLOOKUP(実施計画様式!AK425,―!$AD$2:$AE$14,2,FALSE),0)</f>
        <v>0</v>
      </c>
      <c r="AQ425">
        <f>IFERROR(VLOOKUP(実施計画様式!AQ425,―!$AG$2:$AH$4,2,FALSE),0)</f>
        <v>0</v>
      </c>
      <c r="AS425">
        <f t="shared" si="5"/>
        <v>0</v>
      </c>
      <c r="AT425">
        <v>99</v>
      </c>
      <c r="BB425" s="652" t="str">
        <f>IF(実施計画様式!F425="","",IF(PRODUCT(D425:AQ425)=0,"error",""))</f>
        <v/>
      </c>
    </row>
    <row r="426" spans="3:54">
      <c r="C426">
        <v>345</v>
      </c>
      <c r="D426" s="536">
        <f>IFERROR(VLOOKUP(実施計画様式!D426,―!A$14:B$16,2,FALSE),0)</f>
        <v>0</v>
      </c>
      <c r="E426">
        <f>IFERROR(VLOOKUP(実施計画様式!E426,―!$C$40:$D$47,2,FALSE),0)</f>
        <v>0</v>
      </c>
      <c r="F426">
        <f>IFERROR(VLOOKUP(実施計画様式!F426,―!$E$2:$F$2,2,FALSE),0)</f>
        <v>0</v>
      </c>
      <c r="G426">
        <f>IFERROR(VLOOKUP(実施計画様式!G426,―!$G$2:$H$2,2,FALSE),0)</f>
        <v>0</v>
      </c>
      <c r="H426">
        <f>IFERROR(VLOOKUP(実施計画様式!H426,―!$I$2:$J$2,2,FALSE),0)</f>
        <v>0</v>
      </c>
      <c r="J426">
        <f>IFERROR(VLOOKUP(実施計画様式!J426,―!$K$2:$L$2,2,FALSE),0)</f>
        <v>0</v>
      </c>
      <c r="K426">
        <f>IFERROR(VLOOKUP(実施計画様式!K426,―!$M$2:$N$2,2,FALSE),0)</f>
        <v>0</v>
      </c>
      <c r="L426">
        <f>IFERROR(VLOOKUP(実施計画様式!L426,―!$O$2:$P$10,2,FALSE),0)</f>
        <v>0</v>
      </c>
      <c r="AG426">
        <f>IFERROR(VLOOKUP(実施計画様式!AG426,―!$Q$2:$R$3,2,FALSE),0)</f>
        <v>0</v>
      </c>
      <c r="AH426">
        <f>IFERROR(VLOOKUP(実施計画様式!AH426,―!$S$2:$T$3,2,FALSE),0)</f>
        <v>0</v>
      </c>
      <c r="AI426">
        <f>IFERROR(VLOOKUP(実施計画様式!AI426,―!$U$2:$V$3,2,FALSE),0)</f>
        <v>0</v>
      </c>
      <c r="AJ426">
        <f>IFERROR(VLOOKUP(実施計画様式!AJ426,―!$AD$2:$AE$14,2,FALSE),0)</f>
        <v>0</v>
      </c>
      <c r="AK426">
        <f>IFERROR(VLOOKUP(実施計画様式!AK426,―!$AD$2:$AE$14,2,FALSE),0)</f>
        <v>0</v>
      </c>
      <c r="AQ426">
        <f>IFERROR(VLOOKUP(実施計画様式!AQ426,―!$AG$2:$AH$4,2,FALSE),0)</f>
        <v>0</v>
      </c>
      <c r="AS426">
        <f t="shared" si="5"/>
        <v>0</v>
      </c>
      <c r="AT426">
        <v>99</v>
      </c>
      <c r="BB426" s="652" t="str">
        <f>IF(実施計画様式!F426="","",IF(PRODUCT(D426:AQ426)=0,"error",""))</f>
        <v/>
      </c>
    </row>
    <row r="427" spans="3:54">
      <c r="C427">
        <v>346</v>
      </c>
      <c r="D427" s="536">
        <f>IFERROR(VLOOKUP(実施計画様式!D427,―!A$14:B$16,2,FALSE),0)</f>
        <v>0</v>
      </c>
      <c r="E427">
        <f>IFERROR(VLOOKUP(実施計画様式!E427,―!$C$40:$D$47,2,FALSE),0)</f>
        <v>0</v>
      </c>
      <c r="F427">
        <f>IFERROR(VLOOKUP(実施計画様式!F427,―!$E$2:$F$2,2,FALSE),0)</f>
        <v>0</v>
      </c>
      <c r="G427">
        <f>IFERROR(VLOOKUP(実施計画様式!G427,―!$G$2:$H$2,2,FALSE),0)</f>
        <v>0</v>
      </c>
      <c r="H427">
        <f>IFERROR(VLOOKUP(実施計画様式!H427,―!$I$2:$J$2,2,FALSE),0)</f>
        <v>0</v>
      </c>
      <c r="J427">
        <f>IFERROR(VLOOKUP(実施計画様式!J427,―!$K$2:$L$2,2,FALSE),0)</f>
        <v>0</v>
      </c>
      <c r="K427">
        <f>IFERROR(VLOOKUP(実施計画様式!K427,―!$M$2:$N$2,2,FALSE),0)</f>
        <v>0</v>
      </c>
      <c r="L427">
        <f>IFERROR(VLOOKUP(実施計画様式!L427,―!$O$2:$P$10,2,FALSE),0)</f>
        <v>0</v>
      </c>
      <c r="AG427">
        <f>IFERROR(VLOOKUP(実施計画様式!AG427,―!$Q$2:$R$3,2,FALSE),0)</f>
        <v>0</v>
      </c>
      <c r="AH427">
        <f>IFERROR(VLOOKUP(実施計画様式!AH427,―!$S$2:$T$3,2,FALSE),0)</f>
        <v>0</v>
      </c>
      <c r="AI427">
        <f>IFERROR(VLOOKUP(実施計画様式!AI427,―!$U$2:$V$3,2,FALSE),0)</f>
        <v>0</v>
      </c>
      <c r="AJ427">
        <f>IFERROR(VLOOKUP(実施計画様式!AJ427,―!$AD$2:$AE$14,2,FALSE),0)</f>
        <v>0</v>
      </c>
      <c r="AK427">
        <f>IFERROR(VLOOKUP(実施計画様式!AK427,―!$AD$2:$AE$14,2,FALSE),0)</f>
        <v>0</v>
      </c>
      <c r="AQ427">
        <f>IFERROR(VLOOKUP(実施計画様式!AQ427,―!$AG$2:$AH$4,2,FALSE),0)</f>
        <v>0</v>
      </c>
      <c r="AS427">
        <f t="shared" si="5"/>
        <v>0</v>
      </c>
      <c r="AT427">
        <v>99</v>
      </c>
      <c r="BB427" s="652" t="str">
        <f>IF(実施計画様式!F427="","",IF(PRODUCT(D427:AQ427)=0,"error",""))</f>
        <v/>
      </c>
    </row>
    <row r="428" spans="3:54">
      <c r="C428">
        <v>347</v>
      </c>
      <c r="D428" s="536">
        <f>IFERROR(VLOOKUP(実施計画様式!D428,―!A$14:B$16,2,FALSE),0)</f>
        <v>0</v>
      </c>
      <c r="E428">
        <f>IFERROR(VLOOKUP(実施計画様式!E428,―!$C$40:$D$47,2,FALSE),0)</f>
        <v>0</v>
      </c>
      <c r="F428">
        <f>IFERROR(VLOOKUP(実施計画様式!F428,―!$E$2:$F$2,2,FALSE),0)</f>
        <v>0</v>
      </c>
      <c r="G428">
        <f>IFERROR(VLOOKUP(実施計画様式!G428,―!$G$2:$H$2,2,FALSE),0)</f>
        <v>0</v>
      </c>
      <c r="H428">
        <f>IFERROR(VLOOKUP(実施計画様式!H428,―!$I$2:$J$2,2,FALSE),0)</f>
        <v>0</v>
      </c>
      <c r="J428">
        <f>IFERROR(VLOOKUP(実施計画様式!J428,―!$K$2:$L$2,2,FALSE),0)</f>
        <v>0</v>
      </c>
      <c r="K428">
        <f>IFERROR(VLOOKUP(実施計画様式!K428,―!$M$2:$N$2,2,FALSE),0)</f>
        <v>0</v>
      </c>
      <c r="L428">
        <f>IFERROR(VLOOKUP(実施計画様式!L428,―!$O$2:$P$10,2,FALSE),0)</f>
        <v>0</v>
      </c>
      <c r="AG428">
        <f>IFERROR(VLOOKUP(実施計画様式!AG428,―!$Q$2:$R$3,2,FALSE),0)</f>
        <v>0</v>
      </c>
      <c r="AH428">
        <f>IFERROR(VLOOKUP(実施計画様式!AH428,―!$S$2:$T$3,2,FALSE),0)</f>
        <v>0</v>
      </c>
      <c r="AI428">
        <f>IFERROR(VLOOKUP(実施計画様式!AI428,―!$U$2:$V$3,2,FALSE),0)</f>
        <v>0</v>
      </c>
      <c r="AJ428">
        <f>IFERROR(VLOOKUP(実施計画様式!AJ428,―!$AD$2:$AE$14,2,FALSE),0)</f>
        <v>0</v>
      </c>
      <c r="AK428">
        <f>IFERROR(VLOOKUP(実施計画様式!AK428,―!$AD$2:$AE$14,2,FALSE),0)</f>
        <v>0</v>
      </c>
      <c r="AQ428">
        <f>IFERROR(VLOOKUP(実施計画様式!AQ428,―!$AG$2:$AH$4,2,FALSE),0)</f>
        <v>0</v>
      </c>
      <c r="AS428">
        <f t="shared" si="5"/>
        <v>0</v>
      </c>
      <c r="AT428">
        <v>99</v>
      </c>
      <c r="BB428" s="652" t="str">
        <f>IF(実施計画様式!F428="","",IF(PRODUCT(D428:AQ428)=0,"error",""))</f>
        <v/>
      </c>
    </row>
    <row r="429" spans="3:54">
      <c r="C429">
        <v>348</v>
      </c>
      <c r="D429" s="536">
        <f>IFERROR(VLOOKUP(実施計画様式!D429,―!A$14:B$16,2,FALSE),0)</f>
        <v>0</v>
      </c>
      <c r="E429">
        <f>IFERROR(VLOOKUP(実施計画様式!E429,―!$C$40:$D$47,2,FALSE),0)</f>
        <v>0</v>
      </c>
      <c r="F429">
        <f>IFERROR(VLOOKUP(実施計画様式!F429,―!$E$2:$F$2,2,FALSE),0)</f>
        <v>0</v>
      </c>
      <c r="G429">
        <f>IFERROR(VLOOKUP(実施計画様式!G429,―!$G$2:$H$2,2,FALSE),0)</f>
        <v>0</v>
      </c>
      <c r="H429">
        <f>IFERROR(VLOOKUP(実施計画様式!H429,―!$I$2:$J$2,2,FALSE),0)</f>
        <v>0</v>
      </c>
      <c r="J429">
        <f>IFERROR(VLOOKUP(実施計画様式!J429,―!$K$2:$L$2,2,FALSE),0)</f>
        <v>0</v>
      </c>
      <c r="K429">
        <f>IFERROR(VLOOKUP(実施計画様式!K429,―!$M$2:$N$2,2,FALSE),0)</f>
        <v>0</v>
      </c>
      <c r="L429">
        <f>IFERROR(VLOOKUP(実施計画様式!L429,―!$O$2:$P$10,2,FALSE),0)</f>
        <v>0</v>
      </c>
      <c r="AG429">
        <f>IFERROR(VLOOKUP(実施計画様式!AG429,―!$Q$2:$R$3,2,FALSE),0)</f>
        <v>0</v>
      </c>
      <c r="AH429">
        <f>IFERROR(VLOOKUP(実施計画様式!AH429,―!$S$2:$T$3,2,FALSE),0)</f>
        <v>0</v>
      </c>
      <c r="AI429">
        <f>IFERROR(VLOOKUP(実施計画様式!AI429,―!$U$2:$V$3,2,FALSE),0)</f>
        <v>0</v>
      </c>
      <c r="AJ429">
        <f>IFERROR(VLOOKUP(実施計画様式!AJ429,―!$AD$2:$AE$14,2,FALSE),0)</f>
        <v>0</v>
      </c>
      <c r="AK429">
        <f>IFERROR(VLOOKUP(実施計画様式!AK429,―!$AD$2:$AE$14,2,FALSE),0)</f>
        <v>0</v>
      </c>
      <c r="AQ429">
        <f>IFERROR(VLOOKUP(実施計画様式!AQ429,―!$AG$2:$AH$4,2,FALSE),0)</f>
        <v>0</v>
      </c>
      <c r="AS429">
        <f t="shared" si="5"/>
        <v>0</v>
      </c>
      <c r="AT429">
        <v>99</v>
      </c>
      <c r="BB429" s="652" t="str">
        <f>IF(実施計画様式!F429="","",IF(PRODUCT(D429:AQ429)=0,"error",""))</f>
        <v/>
      </c>
    </row>
    <row r="430" spans="3:54">
      <c r="C430">
        <v>349</v>
      </c>
      <c r="D430" s="536">
        <f>IFERROR(VLOOKUP(実施計画様式!D430,―!A$14:B$16,2,FALSE),0)</f>
        <v>0</v>
      </c>
      <c r="E430">
        <f>IFERROR(VLOOKUP(実施計画様式!E430,―!$C$40:$D$47,2,FALSE),0)</f>
        <v>0</v>
      </c>
      <c r="F430">
        <f>IFERROR(VLOOKUP(実施計画様式!F430,―!$E$2:$F$2,2,FALSE),0)</f>
        <v>0</v>
      </c>
      <c r="G430">
        <f>IFERROR(VLOOKUP(実施計画様式!G430,―!$G$2:$H$2,2,FALSE),0)</f>
        <v>0</v>
      </c>
      <c r="H430">
        <f>IFERROR(VLOOKUP(実施計画様式!H430,―!$I$2:$J$2,2,FALSE),0)</f>
        <v>0</v>
      </c>
      <c r="J430">
        <f>IFERROR(VLOOKUP(実施計画様式!J430,―!$K$2:$L$2,2,FALSE),0)</f>
        <v>0</v>
      </c>
      <c r="K430">
        <f>IFERROR(VLOOKUP(実施計画様式!K430,―!$M$2:$N$2,2,FALSE),0)</f>
        <v>0</v>
      </c>
      <c r="L430">
        <f>IFERROR(VLOOKUP(実施計画様式!L430,―!$O$2:$P$10,2,FALSE),0)</f>
        <v>0</v>
      </c>
      <c r="AG430">
        <f>IFERROR(VLOOKUP(実施計画様式!AG430,―!$Q$2:$R$3,2,FALSE),0)</f>
        <v>0</v>
      </c>
      <c r="AH430">
        <f>IFERROR(VLOOKUP(実施計画様式!AH430,―!$S$2:$T$3,2,FALSE),0)</f>
        <v>0</v>
      </c>
      <c r="AI430">
        <f>IFERROR(VLOOKUP(実施計画様式!AI430,―!$U$2:$V$3,2,FALSE),0)</f>
        <v>0</v>
      </c>
      <c r="AJ430">
        <f>IFERROR(VLOOKUP(実施計画様式!AJ430,―!$AD$2:$AE$14,2,FALSE),0)</f>
        <v>0</v>
      </c>
      <c r="AK430">
        <f>IFERROR(VLOOKUP(実施計画様式!AK430,―!$AD$2:$AE$14,2,FALSE),0)</f>
        <v>0</v>
      </c>
      <c r="AQ430">
        <f>IFERROR(VLOOKUP(実施計画様式!AQ430,―!$AG$2:$AH$4,2,FALSE),0)</f>
        <v>0</v>
      </c>
      <c r="AS430">
        <f t="shared" si="5"/>
        <v>0</v>
      </c>
      <c r="AT430">
        <v>99</v>
      </c>
      <c r="BB430" s="652" t="str">
        <f>IF(実施計画様式!F430="","",IF(PRODUCT(D430:AQ430)=0,"error",""))</f>
        <v/>
      </c>
    </row>
    <row r="431" spans="3:54">
      <c r="C431">
        <v>350</v>
      </c>
      <c r="D431" s="536">
        <f>IFERROR(VLOOKUP(実施計画様式!D431,―!A$14:B$16,2,FALSE),0)</f>
        <v>0</v>
      </c>
      <c r="E431">
        <f>IFERROR(VLOOKUP(実施計画様式!E431,―!$C$40:$D$47,2,FALSE),0)</f>
        <v>0</v>
      </c>
      <c r="F431">
        <f>IFERROR(VLOOKUP(実施計画様式!F431,―!$E$2:$F$2,2,FALSE),0)</f>
        <v>0</v>
      </c>
      <c r="G431">
        <f>IFERROR(VLOOKUP(実施計画様式!G431,―!$G$2:$H$2,2,FALSE),0)</f>
        <v>0</v>
      </c>
      <c r="H431">
        <f>IFERROR(VLOOKUP(実施計画様式!H431,―!$I$2:$J$2,2,FALSE),0)</f>
        <v>0</v>
      </c>
      <c r="J431">
        <f>IFERROR(VLOOKUP(実施計画様式!J431,―!$K$2:$L$2,2,FALSE),0)</f>
        <v>0</v>
      </c>
      <c r="K431">
        <f>IFERROR(VLOOKUP(実施計画様式!K431,―!$M$2:$N$2,2,FALSE),0)</f>
        <v>0</v>
      </c>
      <c r="L431">
        <f>IFERROR(VLOOKUP(実施計画様式!L431,―!$O$2:$P$10,2,FALSE),0)</f>
        <v>0</v>
      </c>
      <c r="AG431">
        <f>IFERROR(VLOOKUP(実施計画様式!AG431,―!$Q$2:$R$3,2,FALSE),0)</f>
        <v>0</v>
      </c>
      <c r="AH431">
        <f>IFERROR(VLOOKUP(実施計画様式!AH431,―!$S$2:$T$3,2,FALSE),0)</f>
        <v>0</v>
      </c>
      <c r="AI431">
        <f>IFERROR(VLOOKUP(実施計画様式!AI431,―!$U$2:$V$3,2,FALSE),0)</f>
        <v>0</v>
      </c>
      <c r="AJ431">
        <f>IFERROR(VLOOKUP(実施計画様式!AJ431,―!$AD$2:$AE$14,2,FALSE),0)</f>
        <v>0</v>
      </c>
      <c r="AK431">
        <f>IFERROR(VLOOKUP(実施計画様式!AK431,―!$AD$2:$AE$14,2,FALSE),0)</f>
        <v>0</v>
      </c>
      <c r="AQ431">
        <f>IFERROR(VLOOKUP(実施計画様式!AQ431,―!$AG$2:$AH$4,2,FALSE),0)</f>
        <v>0</v>
      </c>
      <c r="AS431">
        <f t="shared" si="5"/>
        <v>0</v>
      </c>
      <c r="AT431">
        <v>99</v>
      </c>
      <c r="BB431" s="652" t="str">
        <f>IF(実施計画様式!F431="","",IF(PRODUCT(D431:AQ431)=0,"error",""))</f>
        <v/>
      </c>
    </row>
    <row r="432" spans="3:54">
      <c r="C432">
        <v>351</v>
      </c>
      <c r="D432" s="536">
        <f>IFERROR(VLOOKUP(実施計画様式!D432,―!A$14:B$16,2,FALSE),0)</f>
        <v>0</v>
      </c>
      <c r="E432">
        <f>IFERROR(VLOOKUP(実施計画様式!E432,―!$C$40:$D$47,2,FALSE),0)</f>
        <v>0</v>
      </c>
      <c r="F432">
        <f>IFERROR(VLOOKUP(実施計画様式!F432,―!$E$2:$F$2,2,FALSE),0)</f>
        <v>0</v>
      </c>
      <c r="G432">
        <f>IFERROR(VLOOKUP(実施計画様式!G432,―!$G$2:$H$2,2,FALSE),0)</f>
        <v>0</v>
      </c>
      <c r="H432">
        <f>IFERROR(VLOOKUP(実施計画様式!H432,―!$I$2:$J$2,2,FALSE),0)</f>
        <v>0</v>
      </c>
      <c r="J432">
        <f>IFERROR(VLOOKUP(実施計画様式!J432,―!$K$2:$L$2,2,FALSE),0)</f>
        <v>0</v>
      </c>
      <c r="K432">
        <f>IFERROR(VLOOKUP(実施計画様式!K432,―!$M$2:$N$2,2,FALSE),0)</f>
        <v>0</v>
      </c>
      <c r="L432">
        <f>IFERROR(VLOOKUP(実施計画様式!L432,―!$O$2:$P$10,2,FALSE),0)</f>
        <v>0</v>
      </c>
      <c r="AG432">
        <f>IFERROR(VLOOKUP(実施計画様式!AG432,―!$Q$2:$R$3,2,FALSE),0)</f>
        <v>0</v>
      </c>
      <c r="AH432">
        <f>IFERROR(VLOOKUP(実施計画様式!AH432,―!$S$2:$T$3,2,FALSE),0)</f>
        <v>0</v>
      </c>
      <c r="AI432">
        <f>IFERROR(VLOOKUP(実施計画様式!AI432,―!$U$2:$V$3,2,FALSE),0)</f>
        <v>0</v>
      </c>
      <c r="AJ432">
        <f>IFERROR(VLOOKUP(実施計画様式!AJ432,―!$AD$2:$AE$14,2,FALSE),0)</f>
        <v>0</v>
      </c>
      <c r="AK432">
        <f>IFERROR(VLOOKUP(実施計画様式!AK432,―!$AD$2:$AE$14,2,FALSE),0)</f>
        <v>0</v>
      </c>
      <c r="AQ432">
        <f>IFERROR(VLOOKUP(実施計画様式!AQ432,―!$AG$2:$AH$4,2,FALSE),0)</f>
        <v>0</v>
      </c>
      <c r="AS432">
        <f t="shared" si="5"/>
        <v>0</v>
      </c>
      <c r="AT432">
        <v>99</v>
      </c>
      <c r="BB432" s="652" t="str">
        <f>IF(実施計画様式!F432="","",IF(PRODUCT(D432:AQ432)=0,"error",""))</f>
        <v/>
      </c>
    </row>
    <row r="433" spans="3:54">
      <c r="C433">
        <v>352</v>
      </c>
      <c r="D433" s="536">
        <f>IFERROR(VLOOKUP(実施計画様式!D433,―!A$14:B$16,2,FALSE),0)</f>
        <v>0</v>
      </c>
      <c r="E433">
        <f>IFERROR(VLOOKUP(実施計画様式!E433,―!$C$40:$D$47,2,FALSE),0)</f>
        <v>0</v>
      </c>
      <c r="F433">
        <f>IFERROR(VLOOKUP(実施計画様式!F433,―!$E$2:$F$2,2,FALSE),0)</f>
        <v>0</v>
      </c>
      <c r="G433">
        <f>IFERROR(VLOOKUP(実施計画様式!G433,―!$G$2:$H$2,2,FALSE),0)</f>
        <v>0</v>
      </c>
      <c r="H433">
        <f>IFERROR(VLOOKUP(実施計画様式!H433,―!$I$2:$J$2,2,FALSE),0)</f>
        <v>0</v>
      </c>
      <c r="J433">
        <f>IFERROR(VLOOKUP(実施計画様式!J433,―!$K$2:$L$2,2,FALSE),0)</f>
        <v>0</v>
      </c>
      <c r="K433">
        <f>IFERROR(VLOOKUP(実施計画様式!K433,―!$M$2:$N$2,2,FALSE),0)</f>
        <v>0</v>
      </c>
      <c r="L433">
        <f>IFERROR(VLOOKUP(実施計画様式!L433,―!$O$2:$P$10,2,FALSE),0)</f>
        <v>0</v>
      </c>
      <c r="AG433">
        <f>IFERROR(VLOOKUP(実施計画様式!AG433,―!$Q$2:$R$3,2,FALSE),0)</f>
        <v>0</v>
      </c>
      <c r="AH433">
        <f>IFERROR(VLOOKUP(実施計画様式!AH433,―!$S$2:$T$3,2,FALSE),0)</f>
        <v>0</v>
      </c>
      <c r="AI433">
        <f>IFERROR(VLOOKUP(実施計画様式!AI433,―!$U$2:$V$3,2,FALSE),0)</f>
        <v>0</v>
      </c>
      <c r="AJ433">
        <f>IFERROR(VLOOKUP(実施計画様式!AJ433,―!$AD$2:$AE$14,2,FALSE),0)</f>
        <v>0</v>
      </c>
      <c r="AK433">
        <f>IFERROR(VLOOKUP(実施計画様式!AK433,―!$AD$2:$AE$14,2,FALSE),0)</f>
        <v>0</v>
      </c>
      <c r="AQ433">
        <f>IFERROR(VLOOKUP(実施計画様式!AQ433,―!$AG$2:$AH$4,2,FALSE),0)</f>
        <v>0</v>
      </c>
      <c r="AS433">
        <f t="shared" si="5"/>
        <v>0</v>
      </c>
      <c r="AT433">
        <v>99</v>
      </c>
      <c r="BB433" s="652" t="str">
        <f>IF(実施計画様式!F433="","",IF(PRODUCT(D433:AQ433)=0,"error",""))</f>
        <v/>
      </c>
    </row>
    <row r="434" spans="3:54">
      <c r="C434">
        <v>353</v>
      </c>
      <c r="D434" s="536">
        <f>IFERROR(VLOOKUP(実施計画様式!D434,―!A$14:B$16,2,FALSE),0)</f>
        <v>0</v>
      </c>
      <c r="E434">
        <f>IFERROR(VLOOKUP(実施計画様式!E434,―!$C$40:$D$47,2,FALSE),0)</f>
        <v>0</v>
      </c>
      <c r="F434">
        <f>IFERROR(VLOOKUP(実施計画様式!F434,―!$E$2:$F$2,2,FALSE),0)</f>
        <v>0</v>
      </c>
      <c r="G434">
        <f>IFERROR(VLOOKUP(実施計画様式!G434,―!$G$2:$H$2,2,FALSE),0)</f>
        <v>0</v>
      </c>
      <c r="H434">
        <f>IFERROR(VLOOKUP(実施計画様式!H434,―!$I$2:$J$2,2,FALSE),0)</f>
        <v>0</v>
      </c>
      <c r="J434">
        <f>IFERROR(VLOOKUP(実施計画様式!J434,―!$K$2:$L$2,2,FALSE),0)</f>
        <v>0</v>
      </c>
      <c r="K434">
        <f>IFERROR(VLOOKUP(実施計画様式!K434,―!$M$2:$N$2,2,FALSE),0)</f>
        <v>0</v>
      </c>
      <c r="L434">
        <f>IFERROR(VLOOKUP(実施計画様式!L434,―!$O$2:$P$10,2,FALSE),0)</f>
        <v>0</v>
      </c>
      <c r="AG434">
        <f>IFERROR(VLOOKUP(実施計画様式!AG434,―!$Q$2:$R$3,2,FALSE),0)</f>
        <v>0</v>
      </c>
      <c r="AH434">
        <f>IFERROR(VLOOKUP(実施計画様式!AH434,―!$S$2:$T$3,2,FALSE),0)</f>
        <v>0</v>
      </c>
      <c r="AI434">
        <f>IFERROR(VLOOKUP(実施計画様式!AI434,―!$U$2:$V$3,2,FALSE),0)</f>
        <v>0</v>
      </c>
      <c r="AJ434">
        <f>IFERROR(VLOOKUP(実施計画様式!AJ434,―!$AD$2:$AE$14,2,FALSE),0)</f>
        <v>0</v>
      </c>
      <c r="AK434">
        <f>IFERROR(VLOOKUP(実施計画様式!AK434,―!$AD$2:$AE$14,2,FALSE),0)</f>
        <v>0</v>
      </c>
      <c r="AQ434">
        <f>IFERROR(VLOOKUP(実施計画様式!AQ434,―!$AG$2:$AH$4,2,FALSE),0)</f>
        <v>0</v>
      </c>
      <c r="AS434">
        <f t="shared" si="5"/>
        <v>0</v>
      </c>
      <c r="AT434">
        <v>99</v>
      </c>
      <c r="BB434" s="652" t="str">
        <f>IF(実施計画様式!F434="","",IF(PRODUCT(D434:AQ434)=0,"error",""))</f>
        <v/>
      </c>
    </row>
    <row r="435" spans="3:54">
      <c r="C435">
        <v>354</v>
      </c>
      <c r="D435" s="536">
        <f>IFERROR(VLOOKUP(実施計画様式!D435,―!A$14:B$16,2,FALSE),0)</f>
        <v>0</v>
      </c>
      <c r="E435">
        <f>IFERROR(VLOOKUP(実施計画様式!E435,―!$C$40:$D$47,2,FALSE),0)</f>
        <v>0</v>
      </c>
      <c r="F435">
        <f>IFERROR(VLOOKUP(実施計画様式!F435,―!$E$2:$F$2,2,FALSE),0)</f>
        <v>0</v>
      </c>
      <c r="G435">
        <f>IFERROR(VLOOKUP(実施計画様式!G435,―!$G$2:$H$2,2,FALSE),0)</f>
        <v>0</v>
      </c>
      <c r="H435">
        <f>IFERROR(VLOOKUP(実施計画様式!H435,―!$I$2:$J$2,2,FALSE),0)</f>
        <v>0</v>
      </c>
      <c r="J435">
        <f>IFERROR(VLOOKUP(実施計画様式!J435,―!$K$2:$L$2,2,FALSE),0)</f>
        <v>0</v>
      </c>
      <c r="K435">
        <f>IFERROR(VLOOKUP(実施計画様式!K435,―!$M$2:$N$2,2,FALSE),0)</f>
        <v>0</v>
      </c>
      <c r="L435">
        <f>IFERROR(VLOOKUP(実施計画様式!L435,―!$O$2:$P$10,2,FALSE),0)</f>
        <v>0</v>
      </c>
      <c r="AG435">
        <f>IFERROR(VLOOKUP(実施計画様式!AG435,―!$Q$2:$R$3,2,FALSE),0)</f>
        <v>0</v>
      </c>
      <c r="AH435">
        <f>IFERROR(VLOOKUP(実施計画様式!AH435,―!$S$2:$T$3,2,FALSE),0)</f>
        <v>0</v>
      </c>
      <c r="AI435">
        <f>IFERROR(VLOOKUP(実施計画様式!AI435,―!$U$2:$V$3,2,FALSE),0)</f>
        <v>0</v>
      </c>
      <c r="AJ435">
        <f>IFERROR(VLOOKUP(実施計画様式!AJ435,―!$AD$2:$AE$14,2,FALSE),0)</f>
        <v>0</v>
      </c>
      <c r="AK435">
        <f>IFERROR(VLOOKUP(実施計画様式!AK435,―!$AD$2:$AE$14,2,FALSE),0)</f>
        <v>0</v>
      </c>
      <c r="AQ435">
        <f>IFERROR(VLOOKUP(実施計画様式!AQ435,―!$AG$2:$AH$4,2,FALSE),0)</f>
        <v>0</v>
      </c>
      <c r="AS435">
        <f t="shared" si="5"/>
        <v>0</v>
      </c>
      <c r="AT435">
        <v>99</v>
      </c>
      <c r="BB435" s="652" t="str">
        <f>IF(実施計画様式!F435="","",IF(PRODUCT(D435:AQ435)=0,"error",""))</f>
        <v/>
      </c>
    </row>
    <row r="436" spans="3:54">
      <c r="C436">
        <v>355</v>
      </c>
      <c r="D436" s="536">
        <f>IFERROR(VLOOKUP(実施計画様式!D436,―!A$14:B$16,2,FALSE),0)</f>
        <v>0</v>
      </c>
      <c r="E436">
        <f>IFERROR(VLOOKUP(実施計画様式!E436,―!$C$40:$D$47,2,FALSE),0)</f>
        <v>0</v>
      </c>
      <c r="F436">
        <f>IFERROR(VLOOKUP(実施計画様式!F436,―!$E$2:$F$2,2,FALSE),0)</f>
        <v>0</v>
      </c>
      <c r="G436">
        <f>IFERROR(VLOOKUP(実施計画様式!G436,―!$G$2:$H$2,2,FALSE),0)</f>
        <v>0</v>
      </c>
      <c r="H436">
        <f>IFERROR(VLOOKUP(実施計画様式!H436,―!$I$2:$J$2,2,FALSE),0)</f>
        <v>0</v>
      </c>
      <c r="J436">
        <f>IFERROR(VLOOKUP(実施計画様式!J436,―!$K$2:$L$2,2,FALSE),0)</f>
        <v>0</v>
      </c>
      <c r="K436">
        <f>IFERROR(VLOOKUP(実施計画様式!K436,―!$M$2:$N$2,2,FALSE),0)</f>
        <v>0</v>
      </c>
      <c r="L436">
        <f>IFERROR(VLOOKUP(実施計画様式!L436,―!$O$2:$P$10,2,FALSE),0)</f>
        <v>0</v>
      </c>
      <c r="AG436">
        <f>IFERROR(VLOOKUP(実施計画様式!AG436,―!$Q$2:$R$3,2,FALSE),0)</f>
        <v>0</v>
      </c>
      <c r="AH436">
        <f>IFERROR(VLOOKUP(実施計画様式!AH436,―!$S$2:$T$3,2,FALSE),0)</f>
        <v>0</v>
      </c>
      <c r="AI436">
        <f>IFERROR(VLOOKUP(実施計画様式!AI436,―!$U$2:$V$3,2,FALSE),0)</f>
        <v>0</v>
      </c>
      <c r="AJ436">
        <f>IFERROR(VLOOKUP(実施計画様式!AJ436,―!$AD$2:$AE$14,2,FALSE),0)</f>
        <v>0</v>
      </c>
      <c r="AK436">
        <f>IFERROR(VLOOKUP(実施計画様式!AK436,―!$AD$2:$AE$14,2,FALSE),0)</f>
        <v>0</v>
      </c>
      <c r="AQ436">
        <f>IFERROR(VLOOKUP(実施計画様式!AQ436,―!$AG$2:$AH$4,2,FALSE),0)</f>
        <v>0</v>
      </c>
      <c r="AS436">
        <f t="shared" si="5"/>
        <v>0</v>
      </c>
      <c r="AT436">
        <v>99</v>
      </c>
      <c r="BB436" s="652" t="str">
        <f>IF(実施計画様式!F436="","",IF(PRODUCT(D436:AQ436)=0,"error",""))</f>
        <v/>
      </c>
    </row>
    <row r="437" spans="3:54">
      <c r="C437">
        <v>356</v>
      </c>
      <c r="D437" s="536">
        <f>IFERROR(VLOOKUP(実施計画様式!D437,―!A$14:B$16,2,FALSE),0)</f>
        <v>0</v>
      </c>
      <c r="E437">
        <f>IFERROR(VLOOKUP(実施計画様式!E437,―!$C$40:$D$47,2,FALSE),0)</f>
        <v>0</v>
      </c>
      <c r="F437">
        <f>IFERROR(VLOOKUP(実施計画様式!F437,―!$E$2:$F$2,2,FALSE),0)</f>
        <v>0</v>
      </c>
      <c r="G437">
        <f>IFERROR(VLOOKUP(実施計画様式!G437,―!$G$2:$H$2,2,FALSE),0)</f>
        <v>0</v>
      </c>
      <c r="H437">
        <f>IFERROR(VLOOKUP(実施計画様式!H437,―!$I$2:$J$2,2,FALSE),0)</f>
        <v>0</v>
      </c>
      <c r="J437">
        <f>IFERROR(VLOOKUP(実施計画様式!J437,―!$K$2:$L$2,2,FALSE),0)</f>
        <v>0</v>
      </c>
      <c r="K437">
        <f>IFERROR(VLOOKUP(実施計画様式!K437,―!$M$2:$N$2,2,FALSE),0)</f>
        <v>0</v>
      </c>
      <c r="L437">
        <f>IFERROR(VLOOKUP(実施計画様式!L437,―!$O$2:$P$10,2,FALSE),0)</f>
        <v>0</v>
      </c>
      <c r="AG437">
        <f>IFERROR(VLOOKUP(実施計画様式!AG437,―!$Q$2:$R$3,2,FALSE),0)</f>
        <v>0</v>
      </c>
      <c r="AH437">
        <f>IFERROR(VLOOKUP(実施計画様式!AH437,―!$S$2:$T$3,2,FALSE),0)</f>
        <v>0</v>
      </c>
      <c r="AI437">
        <f>IFERROR(VLOOKUP(実施計画様式!AI437,―!$U$2:$V$3,2,FALSE),0)</f>
        <v>0</v>
      </c>
      <c r="AJ437">
        <f>IFERROR(VLOOKUP(実施計画様式!AJ437,―!$AD$2:$AE$14,2,FALSE),0)</f>
        <v>0</v>
      </c>
      <c r="AK437">
        <f>IFERROR(VLOOKUP(実施計画様式!AK437,―!$AD$2:$AE$14,2,FALSE),0)</f>
        <v>0</v>
      </c>
      <c r="AQ437">
        <f>IFERROR(VLOOKUP(実施計画様式!AQ437,―!$AG$2:$AH$4,2,FALSE),0)</f>
        <v>0</v>
      </c>
      <c r="AS437">
        <f t="shared" si="5"/>
        <v>0</v>
      </c>
      <c r="AT437">
        <v>99</v>
      </c>
      <c r="BB437" s="652" t="str">
        <f>IF(実施計画様式!F437="","",IF(PRODUCT(D437:AQ437)=0,"error",""))</f>
        <v/>
      </c>
    </row>
    <row r="438" spans="3:54">
      <c r="C438">
        <v>357</v>
      </c>
      <c r="D438" s="536">
        <f>IFERROR(VLOOKUP(実施計画様式!D438,―!A$14:B$16,2,FALSE),0)</f>
        <v>0</v>
      </c>
      <c r="E438">
        <f>IFERROR(VLOOKUP(実施計画様式!E438,―!$C$40:$D$47,2,FALSE),0)</f>
        <v>0</v>
      </c>
      <c r="F438">
        <f>IFERROR(VLOOKUP(実施計画様式!F438,―!$E$2:$F$2,2,FALSE),0)</f>
        <v>0</v>
      </c>
      <c r="G438">
        <f>IFERROR(VLOOKUP(実施計画様式!G438,―!$G$2:$H$2,2,FALSE),0)</f>
        <v>0</v>
      </c>
      <c r="H438">
        <f>IFERROR(VLOOKUP(実施計画様式!H438,―!$I$2:$J$2,2,FALSE),0)</f>
        <v>0</v>
      </c>
      <c r="J438">
        <f>IFERROR(VLOOKUP(実施計画様式!J438,―!$K$2:$L$2,2,FALSE),0)</f>
        <v>0</v>
      </c>
      <c r="K438">
        <f>IFERROR(VLOOKUP(実施計画様式!K438,―!$M$2:$N$2,2,FALSE),0)</f>
        <v>0</v>
      </c>
      <c r="L438">
        <f>IFERROR(VLOOKUP(実施計画様式!L438,―!$O$2:$P$10,2,FALSE),0)</f>
        <v>0</v>
      </c>
      <c r="AG438">
        <f>IFERROR(VLOOKUP(実施計画様式!AG438,―!$Q$2:$R$3,2,FALSE),0)</f>
        <v>0</v>
      </c>
      <c r="AH438">
        <f>IFERROR(VLOOKUP(実施計画様式!AH438,―!$S$2:$T$3,2,FALSE),0)</f>
        <v>0</v>
      </c>
      <c r="AI438">
        <f>IFERROR(VLOOKUP(実施計画様式!AI438,―!$U$2:$V$3,2,FALSE),0)</f>
        <v>0</v>
      </c>
      <c r="AJ438">
        <f>IFERROR(VLOOKUP(実施計画様式!AJ438,―!$AD$2:$AE$14,2,FALSE),0)</f>
        <v>0</v>
      </c>
      <c r="AK438">
        <f>IFERROR(VLOOKUP(実施計画様式!AK438,―!$AD$2:$AE$14,2,FALSE),0)</f>
        <v>0</v>
      </c>
      <c r="AQ438">
        <f>IFERROR(VLOOKUP(実施計画様式!AQ438,―!$AG$2:$AH$4,2,FALSE),0)</f>
        <v>0</v>
      </c>
      <c r="AS438">
        <f t="shared" si="5"/>
        <v>0</v>
      </c>
      <c r="AT438">
        <v>99</v>
      </c>
      <c r="BB438" s="652" t="str">
        <f>IF(実施計画様式!F438="","",IF(PRODUCT(D438:AQ438)=0,"error",""))</f>
        <v/>
      </c>
    </row>
    <row r="439" spans="3:54">
      <c r="C439">
        <v>358</v>
      </c>
      <c r="D439" s="536">
        <f>IFERROR(VLOOKUP(実施計画様式!D439,―!A$14:B$16,2,FALSE),0)</f>
        <v>0</v>
      </c>
      <c r="E439">
        <f>IFERROR(VLOOKUP(実施計画様式!E439,―!$C$40:$D$47,2,FALSE),0)</f>
        <v>0</v>
      </c>
      <c r="F439">
        <f>IFERROR(VLOOKUP(実施計画様式!F439,―!$E$2:$F$2,2,FALSE),0)</f>
        <v>0</v>
      </c>
      <c r="G439">
        <f>IFERROR(VLOOKUP(実施計画様式!G439,―!$G$2:$H$2,2,FALSE),0)</f>
        <v>0</v>
      </c>
      <c r="H439">
        <f>IFERROR(VLOOKUP(実施計画様式!H439,―!$I$2:$J$2,2,FALSE),0)</f>
        <v>0</v>
      </c>
      <c r="J439">
        <f>IFERROR(VLOOKUP(実施計画様式!J439,―!$K$2:$L$2,2,FALSE),0)</f>
        <v>0</v>
      </c>
      <c r="K439">
        <f>IFERROR(VLOOKUP(実施計画様式!K439,―!$M$2:$N$2,2,FALSE),0)</f>
        <v>0</v>
      </c>
      <c r="L439">
        <f>IFERROR(VLOOKUP(実施計画様式!L439,―!$O$2:$P$10,2,FALSE),0)</f>
        <v>0</v>
      </c>
      <c r="AG439">
        <f>IFERROR(VLOOKUP(実施計画様式!AG439,―!$Q$2:$R$3,2,FALSE),0)</f>
        <v>0</v>
      </c>
      <c r="AH439">
        <f>IFERROR(VLOOKUP(実施計画様式!AH439,―!$S$2:$T$3,2,FALSE),0)</f>
        <v>0</v>
      </c>
      <c r="AI439">
        <f>IFERROR(VLOOKUP(実施計画様式!AI439,―!$U$2:$V$3,2,FALSE),0)</f>
        <v>0</v>
      </c>
      <c r="AJ439">
        <f>IFERROR(VLOOKUP(実施計画様式!AJ439,―!$AD$2:$AE$14,2,FALSE),0)</f>
        <v>0</v>
      </c>
      <c r="AK439">
        <f>IFERROR(VLOOKUP(実施計画様式!AK439,―!$AD$2:$AE$14,2,FALSE),0)</f>
        <v>0</v>
      </c>
      <c r="AQ439">
        <f>IFERROR(VLOOKUP(実施計画様式!AQ439,―!$AG$2:$AH$4,2,FALSE),0)</f>
        <v>0</v>
      </c>
      <c r="AS439">
        <f t="shared" si="5"/>
        <v>0</v>
      </c>
      <c r="AT439">
        <v>99</v>
      </c>
      <c r="BB439" s="652" t="str">
        <f>IF(実施計画様式!F439="","",IF(PRODUCT(D439:AQ439)=0,"error",""))</f>
        <v/>
      </c>
    </row>
    <row r="440" spans="3:54">
      <c r="C440">
        <v>359</v>
      </c>
      <c r="D440" s="536">
        <f>IFERROR(VLOOKUP(実施計画様式!D440,―!A$14:B$16,2,FALSE),0)</f>
        <v>0</v>
      </c>
      <c r="E440">
        <f>IFERROR(VLOOKUP(実施計画様式!E440,―!$C$40:$D$47,2,FALSE),0)</f>
        <v>0</v>
      </c>
      <c r="F440">
        <f>IFERROR(VLOOKUP(実施計画様式!F440,―!$E$2:$F$2,2,FALSE),0)</f>
        <v>0</v>
      </c>
      <c r="G440">
        <f>IFERROR(VLOOKUP(実施計画様式!G440,―!$G$2:$H$2,2,FALSE),0)</f>
        <v>0</v>
      </c>
      <c r="H440">
        <f>IFERROR(VLOOKUP(実施計画様式!H440,―!$I$2:$J$2,2,FALSE),0)</f>
        <v>0</v>
      </c>
      <c r="J440">
        <f>IFERROR(VLOOKUP(実施計画様式!J440,―!$K$2:$L$2,2,FALSE),0)</f>
        <v>0</v>
      </c>
      <c r="K440">
        <f>IFERROR(VLOOKUP(実施計画様式!K440,―!$M$2:$N$2,2,FALSE),0)</f>
        <v>0</v>
      </c>
      <c r="L440">
        <f>IFERROR(VLOOKUP(実施計画様式!L440,―!$O$2:$P$10,2,FALSE),0)</f>
        <v>0</v>
      </c>
      <c r="AG440">
        <f>IFERROR(VLOOKUP(実施計画様式!AG440,―!$Q$2:$R$3,2,FALSE),0)</f>
        <v>0</v>
      </c>
      <c r="AH440">
        <f>IFERROR(VLOOKUP(実施計画様式!AH440,―!$S$2:$T$3,2,FALSE),0)</f>
        <v>0</v>
      </c>
      <c r="AI440">
        <f>IFERROR(VLOOKUP(実施計画様式!AI440,―!$U$2:$V$3,2,FALSE),0)</f>
        <v>0</v>
      </c>
      <c r="AJ440">
        <f>IFERROR(VLOOKUP(実施計画様式!AJ440,―!$AD$2:$AE$14,2,FALSE),0)</f>
        <v>0</v>
      </c>
      <c r="AK440">
        <f>IFERROR(VLOOKUP(実施計画様式!AK440,―!$AD$2:$AE$14,2,FALSE),0)</f>
        <v>0</v>
      </c>
      <c r="AQ440">
        <f>IFERROR(VLOOKUP(実施計画様式!AQ440,―!$AG$2:$AH$4,2,FALSE),0)</f>
        <v>0</v>
      </c>
      <c r="AS440">
        <f t="shared" si="5"/>
        <v>0</v>
      </c>
      <c r="AT440">
        <v>99</v>
      </c>
      <c r="BB440" s="652" t="str">
        <f>IF(実施計画様式!F440="","",IF(PRODUCT(D440:AQ440)=0,"error",""))</f>
        <v/>
      </c>
    </row>
    <row r="441" spans="3:54">
      <c r="C441">
        <v>360</v>
      </c>
      <c r="D441" s="536">
        <f>IFERROR(VLOOKUP(実施計画様式!D441,―!A$14:B$16,2,FALSE),0)</f>
        <v>0</v>
      </c>
      <c r="E441">
        <f>IFERROR(VLOOKUP(実施計画様式!E441,―!$C$40:$D$47,2,FALSE),0)</f>
        <v>0</v>
      </c>
      <c r="F441">
        <f>IFERROR(VLOOKUP(実施計画様式!F441,―!$E$2:$F$2,2,FALSE),0)</f>
        <v>0</v>
      </c>
      <c r="G441">
        <f>IFERROR(VLOOKUP(実施計画様式!G441,―!$G$2:$H$2,2,FALSE),0)</f>
        <v>0</v>
      </c>
      <c r="H441">
        <f>IFERROR(VLOOKUP(実施計画様式!H441,―!$I$2:$J$2,2,FALSE),0)</f>
        <v>0</v>
      </c>
      <c r="J441">
        <f>IFERROR(VLOOKUP(実施計画様式!J441,―!$K$2:$L$2,2,FALSE),0)</f>
        <v>0</v>
      </c>
      <c r="K441">
        <f>IFERROR(VLOOKUP(実施計画様式!K441,―!$M$2:$N$2,2,FALSE),0)</f>
        <v>0</v>
      </c>
      <c r="L441">
        <f>IFERROR(VLOOKUP(実施計画様式!L441,―!$O$2:$P$10,2,FALSE),0)</f>
        <v>0</v>
      </c>
      <c r="AG441">
        <f>IFERROR(VLOOKUP(実施計画様式!AG441,―!$Q$2:$R$3,2,FALSE),0)</f>
        <v>0</v>
      </c>
      <c r="AH441">
        <f>IFERROR(VLOOKUP(実施計画様式!AH441,―!$S$2:$T$3,2,FALSE),0)</f>
        <v>0</v>
      </c>
      <c r="AI441">
        <f>IFERROR(VLOOKUP(実施計画様式!AI441,―!$U$2:$V$3,2,FALSE),0)</f>
        <v>0</v>
      </c>
      <c r="AJ441">
        <f>IFERROR(VLOOKUP(実施計画様式!AJ441,―!$AD$2:$AE$14,2,FALSE),0)</f>
        <v>0</v>
      </c>
      <c r="AK441">
        <f>IFERROR(VLOOKUP(実施計画様式!AK441,―!$AD$2:$AE$14,2,FALSE),0)</f>
        <v>0</v>
      </c>
      <c r="AQ441">
        <f>IFERROR(VLOOKUP(実施計画様式!AQ441,―!$AG$2:$AH$4,2,FALSE),0)</f>
        <v>0</v>
      </c>
      <c r="AS441">
        <f t="shared" si="5"/>
        <v>0</v>
      </c>
      <c r="AT441">
        <v>99</v>
      </c>
      <c r="BB441" s="652" t="str">
        <f>IF(実施計画様式!F441="","",IF(PRODUCT(D441:AQ441)=0,"error",""))</f>
        <v/>
      </c>
    </row>
    <row r="442" spans="3:54">
      <c r="C442">
        <v>361</v>
      </c>
      <c r="D442" s="536">
        <f>IFERROR(VLOOKUP(実施計画様式!D442,―!A$14:B$16,2,FALSE),0)</f>
        <v>0</v>
      </c>
      <c r="E442">
        <f>IFERROR(VLOOKUP(実施計画様式!E442,―!$C$40:$D$47,2,FALSE),0)</f>
        <v>0</v>
      </c>
      <c r="F442">
        <f>IFERROR(VLOOKUP(実施計画様式!F442,―!$E$2:$F$2,2,FALSE),0)</f>
        <v>0</v>
      </c>
      <c r="G442">
        <f>IFERROR(VLOOKUP(実施計画様式!G442,―!$G$2:$H$2,2,FALSE),0)</f>
        <v>0</v>
      </c>
      <c r="H442">
        <f>IFERROR(VLOOKUP(実施計画様式!H442,―!$I$2:$J$2,2,FALSE),0)</f>
        <v>0</v>
      </c>
      <c r="J442">
        <f>IFERROR(VLOOKUP(実施計画様式!J442,―!$K$2:$L$2,2,FALSE),0)</f>
        <v>0</v>
      </c>
      <c r="K442">
        <f>IFERROR(VLOOKUP(実施計画様式!K442,―!$M$2:$N$2,2,FALSE),0)</f>
        <v>0</v>
      </c>
      <c r="L442">
        <f>IFERROR(VLOOKUP(実施計画様式!L442,―!$O$2:$P$10,2,FALSE),0)</f>
        <v>0</v>
      </c>
      <c r="AG442">
        <f>IFERROR(VLOOKUP(実施計画様式!AG442,―!$Q$2:$R$3,2,FALSE),0)</f>
        <v>0</v>
      </c>
      <c r="AH442">
        <f>IFERROR(VLOOKUP(実施計画様式!AH442,―!$S$2:$T$3,2,FALSE),0)</f>
        <v>0</v>
      </c>
      <c r="AI442">
        <f>IFERROR(VLOOKUP(実施計画様式!AI442,―!$U$2:$V$3,2,FALSE),0)</f>
        <v>0</v>
      </c>
      <c r="AJ442">
        <f>IFERROR(VLOOKUP(実施計画様式!AJ442,―!$AD$2:$AE$14,2,FALSE),0)</f>
        <v>0</v>
      </c>
      <c r="AK442">
        <f>IFERROR(VLOOKUP(実施計画様式!AK442,―!$AD$2:$AE$14,2,FALSE),0)</f>
        <v>0</v>
      </c>
      <c r="AQ442">
        <f>IFERROR(VLOOKUP(実施計画様式!AQ442,―!$AG$2:$AH$4,2,FALSE),0)</f>
        <v>0</v>
      </c>
      <c r="AS442">
        <f t="shared" si="5"/>
        <v>0</v>
      </c>
      <c r="AT442">
        <v>99</v>
      </c>
      <c r="BB442" s="652" t="str">
        <f>IF(実施計画様式!F442="","",IF(PRODUCT(D442:AQ442)=0,"error",""))</f>
        <v/>
      </c>
    </row>
    <row r="443" spans="3:54">
      <c r="C443">
        <v>362</v>
      </c>
      <c r="D443" s="536">
        <f>IFERROR(VLOOKUP(実施計画様式!D443,―!A$14:B$16,2,FALSE),0)</f>
        <v>0</v>
      </c>
      <c r="E443">
        <f>IFERROR(VLOOKUP(実施計画様式!E443,―!$C$40:$D$47,2,FALSE),0)</f>
        <v>0</v>
      </c>
      <c r="F443">
        <f>IFERROR(VLOOKUP(実施計画様式!F443,―!$E$2:$F$2,2,FALSE),0)</f>
        <v>0</v>
      </c>
      <c r="G443">
        <f>IFERROR(VLOOKUP(実施計画様式!G443,―!$G$2:$H$2,2,FALSE),0)</f>
        <v>0</v>
      </c>
      <c r="H443">
        <f>IFERROR(VLOOKUP(実施計画様式!H443,―!$I$2:$J$2,2,FALSE),0)</f>
        <v>0</v>
      </c>
      <c r="J443">
        <f>IFERROR(VLOOKUP(実施計画様式!J443,―!$K$2:$L$2,2,FALSE),0)</f>
        <v>0</v>
      </c>
      <c r="K443">
        <f>IFERROR(VLOOKUP(実施計画様式!K443,―!$M$2:$N$2,2,FALSE),0)</f>
        <v>0</v>
      </c>
      <c r="L443">
        <f>IFERROR(VLOOKUP(実施計画様式!L443,―!$O$2:$P$10,2,FALSE),0)</f>
        <v>0</v>
      </c>
      <c r="AG443">
        <f>IFERROR(VLOOKUP(実施計画様式!AG443,―!$Q$2:$R$3,2,FALSE),0)</f>
        <v>0</v>
      </c>
      <c r="AH443">
        <f>IFERROR(VLOOKUP(実施計画様式!AH443,―!$S$2:$T$3,2,FALSE),0)</f>
        <v>0</v>
      </c>
      <c r="AI443">
        <f>IFERROR(VLOOKUP(実施計画様式!AI443,―!$U$2:$V$3,2,FALSE),0)</f>
        <v>0</v>
      </c>
      <c r="AJ443">
        <f>IFERROR(VLOOKUP(実施計画様式!AJ443,―!$AD$2:$AE$14,2,FALSE),0)</f>
        <v>0</v>
      </c>
      <c r="AK443">
        <f>IFERROR(VLOOKUP(実施計画様式!AK443,―!$AD$2:$AE$14,2,FALSE),0)</f>
        <v>0</v>
      </c>
      <c r="AQ443">
        <f>IFERROR(VLOOKUP(実施計画様式!AQ443,―!$AG$2:$AH$4,2,FALSE),0)</f>
        <v>0</v>
      </c>
      <c r="AS443">
        <f t="shared" si="5"/>
        <v>0</v>
      </c>
      <c r="AT443">
        <v>99</v>
      </c>
      <c r="BB443" s="652" t="str">
        <f>IF(実施計画様式!F443="","",IF(PRODUCT(D443:AQ443)=0,"error",""))</f>
        <v/>
      </c>
    </row>
    <row r="444" spans="3:54">
      <c r="C444">
        <v>363</v>
      </c>
      <c r="D444" s="536">
        <f>IFERROR(VLOOKUP(実施計画様式!D444,―!A$14:B$16,2,FALSE),0)</f>
        <v>0</v>
      </c>
      <c r="E444">
        <f>IFERROR(VLOOKUP(実施計画様式!E444,―!$C$40:$D$47,2,FALSE),0)</f>
        <v>0</v>
      </c>
      <c r="F444">
        <f>IFERROR(VLOOKUP(実施計画様式!F444,―!$E$2:$F$2,2,FALSE),0)</f>
        <v>0</v>
      </c>
      <c r="G444">
        <f>IFERROR(VLOOKUP(実施計画様式!G444,―!$G$2:$H$2,2,FALSE),0)</f>
        <v>0</v>
      </c>
      <c r="H444">
        <f>IFERROR(VLOOKUP(実施計画様式!H444,―!$I$2:$J$2,2,FALSE),0)</f>
        <v>0</v>
      </c>
      <c r="J444">
        <f>IFERROR(VLOOKUP(実施計画様式!J444,―!$K$2:$L$2,2,FALSE),0)</f>
        <v>0</v>
      </c>
      <c r="K444">
        <f>IFERROR(VLOOKUP(実施計画様式!K444,―!$M$2:$N$2,2,FALSE),0)</f>
        <v>0</v>
      </c>
      <c r="L444">
        <f>IFERROR(VLOOKUP(実施計画様式!L444,―!$O$2:$P$10,2,FALSE),0)</f>
        <v>0</v>
      </c>
      <c r="AG444">
        <f>IFERROR(VLOOKUP(実施計画様式!AG444,―!$Q$2:$R$3,2,FALSE),0)</f>
        <v>0</v>
      </c>
      <c r="AH444">
        <f>IFERROR(VLOOKUP(実施計画様式!AH444,―!$S$2:$T$3,2,FALSE),0)</f>
        <v>0</v>
      </c>
      <c r="AI444">
        <f>IFERROR(VLOOKUP(実施計画様式!AI444,―!$U$2:$V$3,2,FALSE),0)</f>
        <v>0</v>
      </c>
      <c r="AJ444">
        <f>IFERROR(VLOOKUP(実施計画様式!AJ444,―!$AD$2:$AE$14,2,FALSE),0)</f>
        <v>0</v>
      </c>
      <c r="AK444">
        <f>IFERROR(VLOOKUP(実施計画様式!AK444,―!$AD$2:$AE$14,2,FALSE),0)</f>
        <v>0</v>
      </c>
      <c r="AQ444">
        <f>IFERROR(VLOOKUP(実施計画様式!AQ444,―!$AG$2:$AH$4,2,FALSE),0)</f>
        <v>0</v>
      </c>
      <c r="AS444">
        <f t="shared" si="5"/>
        <v>0</v>
      </c>
      <c r="AT444">
        <v>99</v>
      </c>
      <c r="BB444" s="652" t="str">
        <f>IF(実施計画様式!F444="","",IF(PRODUCT(D444:AQ444)=0,"error",""))</f>
        <v/>
      </c>
    </row>
    <row r="445" spans="3:54">
      <c r="C445">
        <v>364</v>
      </c>
      <c r="D445" s="536">
        <f>IFERROR(VLOOKUP(実施計画様式!D445,―!A$14:B$16,2,FALSE),0)</f>
        <v>0</v>
      </c>
      <c r="E445">
        <f>IFERROR(VLOOKUP(実施計画様式!E445,―!$C$40:$D$47,2,FALSE),0)</f>
        <v>0</v>
      </c>
      <c r="F445">
        <f>IFERROR(VLOOKUP(実施計画様式!F445,―!$E$2:$F$2,2,FALSE),0)</f>
        <v>0</v>
      </c>
      <c r="G445">
        <f>IFERROR(VLOOKUP(実施計画様式!G445,―!$G$2:$H$2,2,FALSE),0)</f>
        <v>0</v>
      </c>
      <c r="H445">
        <f>IFERROR(VLOOKUP(実施計画様式!H445,―!$I$2:$J$2,2,FALSE),0)</f>
        <v>0</v>
      </c>
      <c r="J445">
        <f>IFERROR(VLOOKUP(実施計画様式!J445,―!$K$2:$L$2,2,FALSE),0)</f>
        <v>0</v>
      </c>
      <c r="K445">
        <f>IFERROR(VLOOKUP(実施計画様式!K445,―!$M$2:$N$2,2,FALSE),0)</f>
        <v>0</v>
      </c>
      <c r="L445">
        <f>IFERROR(VLOOKUP(実施計画様式!L445,―!$O$2:$P$10,2,FALSE),0)</f>
        <v>0</v>
      </c>
      <c r="AG445">
        <f>IFERROR(VLOOKUP(実施計画様式!AG445,―!$Q$2:$R$3,2,FALSE),0)</f>
        <v>0</v>
      </c>
      <c r="AH445">
        <f>IFERROR(VLOOKUP(実施計画様式!AH445,―!$S$2:$T$3,2,FALSE),0)</f>
        <v>0</v>
      </c>
      <c r="AI445">
        <f>IFERROR(VLOOKUP(実施計画様式!AI445,―!$U$2:$V$3,2,FALSE),0)</f>
        <v>0</v>
      </c>
      <c r="AJ445">
        <f>IFERROR(VLOOKUP(実施計画様式!AJ445,―!$AD$2:$AE$14,2,FALSE),0)</f>
        <v>0</v>
      </c>
      <c r="AK445">
        <f>IFERROR(VLOOKUP(実施計画様式!AK445,―!$AD$2:$AE$14,2,FALSE),0)</f>
        <v>0</v>
      </c>
      <c r="AQ445">
        <f>IFERROR(VLOOKUP(実施計画様式!AQ445,―!$AG$2:$AH$4,2,FALSE),0)</f>
        <v>0</v>
      </c>
      <c r="AS445">
        <f t="shared" si="5"/>
        <v>0</v>
      </c>
      <c r="AT445">
        <v>99</v>
      </c>
      <c r="BB445" s="652" t="str">
        <f>IF(実施計画様式!F445="","",IF(PRODUCT(D445:AQ445)=0,"error",""))</f>
        <v/>
      </c>
    </row>
    <row r="446" spans="3:54">
      <c r="C446">
        <v>365</v>
      </c>
      <c r="D446" s="536">
        <f>IFERROR(VLOOKUP(実施計画様式!D446,―!A$14:B$16,2,FALSE),0)</f>
        <v>0</v>
      </c>
      <c r="E446">
        <f>IFERROR(VLOOKUP(実施計画様式!E446,―!$C$40:$D$47,2,FALSE),0)</f>
        <v>0</v>
      </c>
      <c r="F446">
        <f>IFERROR(VLOOKUP(実施計画様式!F446,―!$E$2:$F$2,2,FALSE),0)</f>
        <v>0</v>
      </c>
      <c r="G446">
        <f>IFERROR(VLOOKUP(実施計画様式!G446,―!$G$2:$H$2,2,FALSE),0)</f>
        <v>0</v>
      </c>
      <c r="H446">
        <f>IFERROR(VLOOKUP(実施計画様式!H446,―!$I$2:$J$2,2,FALSE),0)</f>
        <v>0</v>
      </c>
      <c r="J446">
        <f>IFERROR(VLOOKUP(実施計画様式!J446,―!$K$2:$L$2,2,FALSE),0)</f>
        <v>0</v>
      </c>
      <c r="K446">
        <f>IFERROR(VLOOKUP(実施計画様式!K446,―!$M$2:$N$2,2,FALSE),0)</f>
        <v>0</v>
      </c>
      <c r="L446">
        <f>IFERROR(VLOOKUP(実施計画様式!L446,―!$O$2:$P$10,2,FALSE),0)</f>
        <v>0</v>
      </c>
      <c r="AG446">
        <f>IFERROR(VLOOKUP(実施計画様式!AG446,―!$Q$2:$R$3,2,FALSE),0)</f>
        <v>0</v>
      </c>
      <c r="AH446">
        <f>IFERROR(VLOOKUP(実施計画様式!AH446,―!$S$2:$T$3,2,FALSE),0)</f>
        <v>0</v>
      </c>
      <c r="AI446">
        <f>IFERROR(VLOOKUP(実施計画様式!AI446,―!$U$2:$V$3,2,FALSE),0)</f>
        <v>0</v>
      </c>
      <c r="AJ446">
        <f>IFERROR(VLOOKUP(実施計画様式!AJ446,―!$AD$2:$AE$14,2,FALSE),0)</f>
        <v>0</v>
      </c>
      <c r="AK446">
        <f>IFERROR(VLOOKUP(実施計画様式!AK446,―!$AD$2:$AE$14,2,FALSE),0)</f>
        <v>0</v>
      </c>
      <c r="AQ446">
        <f>IFERROR(VLOOKUP(実施計画様式!AQ446,―!$AG$2:$AH$4,2,FALSE),0)</f>
        <v>0</v>
      </c>
      <c r="AS446">
        <f t="shared" si="5"/>
        <v>0</v>
      </c>
      <c r="AT446">
        <v>99</v>
      </c>
      <c r="BB446" s="652" t="str">
        <f>IF(実施計画様式!F446="","",IF(PRODUCT(D446:AQ446)=0,"error",""))</f>
        <v/>
      </c>
    </row>
    <row r="447" spans="3:54">
      <c r="C447">
        <v>366</v>
      </c>
      <c r="D447" s="536">
        <f>IFERROR(VLOOKUP(実施計画様式!D447,―!A$14:B$16,2,FALSE),0)</f>
        <v>0</v>
      </c>
      <c r="E447">
        <f>IFERROR(VLOOKUP(実施計画様式!E447,―!$C$40:$D$47,2,FALSE),0)</f>
        <v>0</v>
      </c>
      <c r="F447">
        <f>IFERROR(VLOOKUP(実施計画様式!F447,―!$E$2:$F$2,2,FALSE),0)</f>
        <v>0</v>
      </c>
      <c r="G447">
        <f>IFERROR(VLOOKUP(実施計画様式!G447,―!$G$2:$H$2,2,FALSE),0)</f>
        <v>0</v>
      </c>
      <c r="H447">
        <f>IFERROR(VLOOKUP(実施計画様式!H447,―!$I$2:$J$2,2,FALSE),0)</f>
        <v>0</v>
      </c>
      <c r="J447">
        <f>IFERROR(VLOOKUP(実施計画様式!J447,―!$K$2:$L$2,2,FALSE),0)</f>
        <v>0</v>
      </c>
      <c r="K447">
        <f>IFERROR(VLOOKUP(実施計画様式!K447,―!$M$2:$N$2,2,FALSE),0)</f>
        <v>0</v>
      </c>
      <c r="L447">
        <f>IFERROR(VLOOKUP(実施計画様式!L447,―!$O$2:$P$10,2,FALSE),0)</f>
        <v>0</v>
      </c>
      <c r="AG447">
        <f>IFERROR(VLOOKUP(実施計画様式!AG447,―!$Q$2:$R$3,2,FALSE),0)</f>
        <v>0</v>
      </c>
      <c r="AH447">
        <f>IFERROR(VLOOKUP(実施計画様式!AH447,―!$S$2:$T$3,2,FALSE),0)</f>
        <v>0</v>
      </c>
      <c r="AI447">
        <f>IFERROR(VLOOKUP(実施計画様式!AI447,―!$U$2:$V$3,2,FALSE),0)</f>
        <v>0</v>
      </c>
      <c r="AJ447">
        <f>IFERROR(VLOOKUP(実施計画様式!AJ447,―!$AD$2:$AE$14,2,FALSE),0)</f>
        <v>0</v>
      </c>
      <c r="AK447">
        <f>IFERROR(VLOOKUP(実施計画様式!AK447,―!$AD$2:$AE$14,2,FALSE),0)</f>
        <v>0</v>
      </c>
      <c r="AQ447">
        <f>IFERROR(VLOOKUP(実施計画様式!AQ447,―!$AG$2:$AH$4,2,FALSE),0)</f>
        <v>0</v>
      </c>
      <c r="AS447">
        <f t="shared" si="5"/>
        <v>0</v>
      </c>
      <c r="AT447">
        <v>99</v>
      </c>
      <c r="BB447" s="652" t="str">
        <f>IF(実施計画様式!F447="","",IF(PRODUCT(D447:AQ447)=0,"error",""))</f>
        <v/>
      </c>
    </row>
    <row r="448" spans="3:54">
      <c r="C448">
        <v>367</v>
      </c>
      <c r="D448" s="536">
        <f>IFERROR(VLOOKUP(実施計画様式!D448,―!A$14:B$16,2,FALSE),0)</f>
        <v>0</v>
      </c>
      <c r="E448">
        <f>IFERROR(VLOOKUP(実施計画様式!E448,―!$C$40:$D$47,2,FALSE),0)</f>
        <v>0</v>
      </c>
      <c r="F448">
        <f>IFERROR(VLOOKUP(実施計画様式!F448,―!$E$2:$F$2,2,FALSE),0)</f>
        <v>0</v>
      </c>
      <c r="G448">
        <f>IFERROR(VLOOKUP(実施計画様式!G448,―!$G$2:$H$2,2,FALSE),0)</f>
        <v>0</v>
      </c>
      <c r="H448">
        <f>IFERROR(VLOOKUP(実施計画様式!H448,―!$I$2:$J$2,2,FALSE),0)</f>
        <v>0</v>
      </c>
      <c r="J448">
        <f>IFERROR(VLOOKUP(実施計画様式!J448,―!$K$2:$L$2,2,FALSE),0)</f>
        <v>0</v>
      </c>
      <c r="K448">
        <f>IFERROR(VLOOKUP(実施計画様式!K448,―!$M$2:$N$2,2,FALSE),0)</f>
        <v>0</v>
      </c>
      <c r="L448">
        <f>IFERROR(VLOOKUP(実施計画様式!L448,―!$O$2:$P$10,2,FALSE),0)</f>
        <v>0</v>
      </c>
      <c r="AG448">
        <f>IFERROR(VLOOKUP(実施計画様式!AG448,―!$Q$2:$R$3,2,FALSE),0)</f>
        <v>0</v>
      </c>
      <c r="AH448">
        <f>IFERROR(VLOOKUP(実施計画様式!AH448,―!$S$2:$T$3,2,FALSE),0)</f>
        <v>0</v>
      </c>
      <c r="AI448">
        <f>IFERROR(VLOOKUP(実施計画様式!AI448,―!$U$2:$V$3,2,FALSE),0)</f>
        <v>0</v>
      </c>
      <c r="AJ448">
        <f>IFERROR(VLOOKUP(実施計画様式!AJ448,―!$AD$2:$AE$14,2,FALSE),0)</f>
        <v>0</v>
      </c>
      <c r="AK448">
        <f>IFERROR(VLOOKUP(実施計画様式!AK448,―!$AD$2:$AE$14,2,FALSE),0)</f>
        <v>0</v>
      </c>
      <c r="AQ448">
        <f>IFERROR(VLOOKUP(実施計画様式!AQ448,―!$AG$2:$AH$4,2,FALSE),0)</f>
        <v>0</v>
      </c>
      <c r="AS448">
        <f t="shared" si="5"/>
        <v>0</v>
      </c>
      <c r="AT448">
        <v>99</v>
      </c>
      <c r="BB448" s="652" t="str">
        <f>IF(実施計画様式!F448="","",IF(PRODUCT(D448:AQ448)=0,"error",""))</f>
        <v/>
      </c>
    </row>
    <row r="449" spans="3:54">
      <c r="C449">
        <v>368</v>
      </c>
      <c r="D449" s="536">
        <f>IFERROR(VLOOKUP(実施計画様式!D449,―!A$14:B$16,2,FALSE),0)</f>
        <v>0</v>
      </c>
      <c r="E449">
        <f>IFERROR(VLOOKUP(実施計画様式!E449,―!$C$40:$D$47,2,FALSE),0)</f>
        <v>0</v>
      </c>
      <c r="F449">
        <f>IFERROR(VLOOKUP(実施計画様式!F449,―!$E$2:$F$2,2,FALSE),0)</f>
        <v>0</v>
      </c>
      <c r="G449">
        <f>IFERROR(VLOOKUP(実施計画様式!G449,―!$G$2:$H$2,2,FALSE),0)</f>
        <v>0</v>
      </c>
      <c r="H449">
        <f>IFERROR(VLOOKUP(実施計画様式!H449,―!$I$2:$J$2,2,FALSE),0)</f>
        <v>0</v>
      </c>
      <c r="J449">
        <f>IFERROR(VLOOKUP(実施計画様式!J449,―!$K$2:$L$2,2,FALSE),0)</f>
        <v>0</v>
      </c>
      <c r="K449">
        <f>IFERROR(VLOOKUP(実施計画様式!K449,―!$M$2:$N$2,2,FALSE),0)</f>
        <v>0</v>
      </c>
      <c r="L449">
        <f>IFERROR(VLOOKUP(実施計画様式!L449,―!$O$2:$P$10,2,FALSE),0)</f>
        <v>0</v>
      </c>
      <c r="AG449">
        <f>IFERROR(VLOOKUP(実施計画様式!AG449,―!$Q$2:$R$3,2,FALSE),0)</f>
        <v>0</v>
      </c>
      <c r="AH449">
        <f>IFERROR(VLOOKUP(実施計画様式!AH449,―!$S$2:$T$3,2,FALSE),0)</f>
        <v>0</v>
      </c>
      <c r="AI449">
        <f>IFERROR(VLOOKUP(実施計画様式!AI449,―!$U$2:$V$3,2,FALSE),0)</f>
        <v>0</v>
      </c>
      <c r="AJ449">
        <f>IFERROR(VLOOKUP(実施計画様式!AJ449,―!$AD$2:$AE$14,2,FALSE),0)</f>
        <v>0</v>
      </c>
      <c r="AK449">
        <f>IFERROR(VLOOKUP(実施計画様式!AK449,―!$AD$2:$AE$14,2,FALSE),0)</f>
        <v>0</v>
      </c>
      <c r="AQ449">
        <f>IFERROR(VLOOKUP(実施計画様式!AQ449,―!$AG$2:$AH$4,2,FALSE),0)</f>
        <v>0</v>
      </c>
      <c r="AS449">
        <f t="shared" si="5"/>
        <v>0</v>
      </c>
      <c r="AT449">
        <v>99</v>
      </c>
      <c r="BB449" s="652" t="str">
        <f>IF(実施計画様式!F449="","",IF(PRODUCT(D449:AQ449)=0,"error",""))</f>
        <v/>
      </c>
    </row>
    <row r="450" spans="3:54">
      <c r="C450">
        <v>369</v>
      </c>
      <c r="D450" s="536">
        <f>IFERROR(VLOOKUP(実施計画様式!D450,―!A$14:B$16,2,FALSE),0)</f>
        <v>0</v>
      </c>
      <c r="E450">
        <f>IFERROR(VLOOKUP(実施計画様式!E450,―!$C$40:$D$47,2,FALSE),0)</f>
        <v>0</v>
      </c>
      <c r="F450">
        <f>IFERROR(VLOOKUP(実施計画様式!F450,―!$E$2:$F$2,2,FALSE),0)</f>
        <v>0</v>
      </c>
      <c r="G450">
        <f>IFERROR(VLOOKUP(実施計画様式!G450,―!$G$2:$H$2,2,FALSE),0)</f>
        <v>0</v>
      </c>
      <c r="H450">
        <f>IFERROR(VLOOKUP(実施計画様式!H450,―!$I$2:$J$2,2,FALSE),0)</f>
        <v>0</v>
      </c>
      <c r="J450">
        <f>IFERROR(VLOOKUP(実施計画様式!J450,―!$K$2:$L$2,2,FALSE),0)</f>
        <v>0</v>
      </c>
      <c r="K450">
        <f>IFERROR(VLOOKUP(実施計画様式!K450,―!$M$2:$N$2,2,FALSE),0)</f>
        <v>0</v>
      </c>
      <c r="L450">
        <f>IFERROR(VLOOKUP(実施計画様式!L450,―!$O$2:$P$10,2,FALSE),0)</f>
        <v>0</v>
      </c>
      <c r="AG450">
        <f>IFERROR(VLOOKUP(実施計画様式!AG450,―!$Q$2:$R$3,2,FALSE),0)</f>
        <v>0</v>
      </c>
      <c r="AH450">
        <f>IFERROR(VLOOKUP(実施計画様式!AH450,―!$S$2:$T$3,2,FALSE),0)</f>
        <v>0</v>
      </c>
      <c r="AI450">
        <f>IFERROR(VLOOKUP(実施計画様式!AI450,―!$U$2:$V$3,2,FALSE),0)</f>
        <v>0</v>
      </c>
      <c r="AJ450">
        <f>IFERROR(VLOOKUP(実施計画様式!AJ450,―!$AD$2:$AE$14,2,FALSE),0)</f>
        <v>0</v>
      </c>
      <c r="AK450">
        <f>IFERROR(VLOOKUP(実施計画様式!AK450,―!$AD$2:$AE$14,2,FALSE),0)</f>
        <v>0</v>
      </c>
      <c r="AQ450">
        <f>IFERROR(VLOOKUP(実施計画様式!AQ450,―!$AG$2:$AH$4,2,FALSE),0)</f>
        <v>0</v>
      </c>
      <c r="AS450">
        <f t="shared" si="5"/>
        <v>0</v>
      </c>
      <c r="AT450">
        <v>99</v>
      </c>
      <c r="BB450" s="652" t="str">
        <f>IF(実施計画様式!F450="","",IF(PRODUCT(D450:AQ450)=0,"error",""))</f>
        <v/>
      </c>
    </row>
    <row r="451" spans="3:54">
      <c r="C451">
        <v>370</v>
      </c>
      <c r="D451" s="536">
        <f>IFERROR(VLOOKUP(実施計画様式!D451,―!A$14:B$16,2,FALSE),0)</f>
        <v>0</v>
      </c>
      <c r="E451">
        <f>IFERROR(VLOOKUP(実施計画様式!E451,―!$C$40:$D$47,2,FALSE),0)</f>
        <v>0</v>
      </c>
      <c r="F451">
        <f>IFERROR(VLOOKUP(実施計画様式!F451,―!$E$2:$F$2,2,FALSE),0)</f>
        <v>0</v>
      </c>
      <c r="G451">
        <f>IFERROR(VLOOKUP(実施計画様式!G451,―!$G$2:$H$2,2,FALSE),0)</f>
        <v>0</v>
      </c>
      <c r="H451">
        <f>IFERROR(VLOOKUP(実施計画様式!H451,―!$I$2:$J$2,2,FALSE),0)</f>
        <v>0</v>
      </c>
      <c r="J451">
        <f>IFERROR(VLOOKUP(実施計画様式!J451,―!$K$2:$L$2,2,FALSE),0)</f>
        <v>0</v>
      </c>
      <c r="K451">
        <f>IFERROR(VLOOKUP(実施計画様式!K451,―!$M$2:$N$2,2,FALSE),0)</f>
        <v>0</v>
      </c>
      <c r="L451">
        <f>IFERROR(VLOOKUP(実施計画様式!L451,―!$O$2:$P$10,2,FALSE),0)</f>
        <v>0</v>
      </c>
      <c r="AG451">
        <f>IFERROR(VLOOKUP(実施計画様式!AG451,―!$Q$2:$R$3,2,FALSE),0)</f>
        <v>0</v>
      </c>
      <c r="AH451">
        <f>IFERROR(VLOOKUP(実施計画様式!AH451,―!$S$2:$T$3,2,FALSE),0)</f>
        <v>0</v>
      </c>
      <c r="AI451">
        <f>IFERROR(VLOOKUP(実施計画様式!AI451,―!$U$2:$V$3,2,FALSE),0)</f>
        <v>0</v>
      </c>
      <c r="AJ451">
        <f>IFERROR(VLOOKUP(実施計画様式!AJ451,―!$AD$2:$AE$14,2,FALSE),0)</f>
        <v>0</v>
      </c>
      <c r="AK451">
        <f>IFERROR(VLOOKUP(実施計画様式!AK451,―!$AD$2:$AE$14,2,FALSE),0)</f>
        <v>0</v>
      </c>
      <c r="AQ451">
        <f>IFERROR(VLOOKUP(実施計画様式!AQ451,―!$AG$2:$AH$4,2,FALSE),0)</f>
        <v>0</v>
      </c>
      <c r="AS451">
        <f t="shared" si="5"/>
        <v>0</v>
      </c>
      <c r="AT451">
        <v>99</v>
      </c>
      <c r="BB451" s="652" t="str">
        <f>IF(実施計画様式!F451="","",IF(PRODUCT(D451:AQ451)=0,"error",""))</f>
        <v/>
      </c>
    </row>
    <row r="452" spans="3:54">
      <c r="C452">
        <v>371</v>
      </c>
      <c r="D452" s="536">
        <f>IFERROR(VLOOKUP(実施計画様式!D452,―!A$14:B$16,2,FALSE),0)</f>
        <v>0</v>
      </c>
      <c r="E452">
        <f>IFERROR(VLOOKUP(実施計画様式!E452,―!$C$40:$D$47,2,FALSE),0)</f>
        <v>0</v>
      </c>
      <c r="F452">
        <f>IFERROR(VLOOKUP(実施計画様式!F452,―!$E$2:$F$2,2,FALSE),0)</f>
        <v>0</v>
      </c>
      <c r="G452">
        <f>IFERROR(VLOOKUP(実施計画様式!G452,―!$G$2:$H$2,2,FALSE),0)</f>
        <v>0</v>
      </c>
      <c r="H452">
        <f>IFERROR(VLOOKUP(実施計画様式!H452,―!$I$2:$J$2,2,FALSE),0)</f>
        <v>0</v>
      </c>
      <c r="J452">
        <f>IFERROR(VLOOKUP(実施計画様式!J452,―!$K$2:$L$2,2,FALSE),0)</f>
        <v>0</v>
      </c>
      <c r="K452">
        <f>IFERROR(VLOOKUP(実施計画様式!K452,―!$M$2:$N$2,2,FALSE),0)</f>
        <v>0</v>
      </c>
      <c r="L452">
        <f>IFERROR(VLOOKUP(実施計画様式!L452,―!$O$2:$P$10,2,FALSE),0)</f>
        <v>0</v>
      </c>
      <c r="AG452">
        <f>IFERROR(VLOOKUP(実施計画様式!AG452,―!$Q$2:$R$3,2,FALSE),0)</f>
        <v>0</v>
      </c>
      <c r="AH452">
        <f>IFERROR(VLOOKUP(実施計画様式!AH452,―!$S$2:$T$3,2,FALSE),0)</f>
        <v>0</v>
      </c>
      <c r="AI452">
        <f>IFERROR(VLOOKUP(実施計画様式!AI452,―!$U$2:$V$3,2,FALSE),0)</f>
        <v>0</v>
      </c>
      <c r="AJ452">
        <f>IFERROR(VLOOKUP(実施計画様式!AJ452,―!$AD$2:$AE$14,2,FALSE),0)</f>
        <v>0</v>
      </c>
      <c r="AK452">
        <f>IFERROR(VLOOKUP(実施計画様式!AK452,―!$AD$2:$AE$14,2,FALSE),0)</f>
        <v>0</v>
      </c>
      <c r="AQ452">
        <f>IFERROR(VLOOKUP(実施計画様式!AQ452,―!$AG$2:$AH$4,2,FALSE),0)</f>
        <v>0</v>
      </c>
      <c r="AS452">
        <f t="shared" si="5"/>
        <v>0</v>
      </c>
      <c r="AT452">
        <v>99</v>
      </c>
      <c r="BB452" s="652" t="str">
        <f>IF(実施計画様式!F452="","",IF(PRODUCT(D452:AQ452)=0,"error",""))</f>
        <v/>
      </c>
    </row>
    <row r="453" spans="3:54">
      <c r="C453">
        <v>372</v>
      </c>
      <c r="D453" s="536">
        <f>IFERROR(VLOOKUP(実施計画様式!D453,―!A$14:B$16,2,FALSE),0)</f>
        <v>0</v>
      </c>
      <c r="E453">
        <f>IFERROR(VLOOKUP(実施計画様式!E453,―!$C$40:$D$47,2,FALSE),0)</f>
        <v>0</v>
      </c>
      <c r="F453">
        <f>IFERROR(VLOOKUP(実施計画様式!F453,―!$E$2:$F$2,2,FALSE),0)</f>
        <v>0</v>
      </c>
      <c r="G453">
        <f>IFERROR(VLOOKUP(実施計画様式!G453,―!$G$2:$H$2,2,FALSE),0)</f>
        <v>0</v>
      </c>
      <c r="H453">
        <f>IFERROR(VLOOKUP(実施計画様式!H453,―!$I$2:$J$2,2,FALSE),0)</f>
        <v>0</v>
      </c>
      <c r="J453">
        <f>IFERROR(VLOOKUP(実施計画様式!J453,―!$K$2:$L$2,2,FALSE),0)</f>
        <v>0</v>
      </c>
      <c r="K453">
        <f>IFERROR(VLOOKUP(実施計画様式!K453,―!$M$2:$N$2,2,FALSE),0)</f>
        <v>0</v>
      </c>
      <c r="L453">
        <f>IFERROR(VLOOKUP(実施計画様式!L453,―!$O$2:$P$10,2,FALSE),0)</f>
        <v>0</v>
      </c>
      <c r="AG453">
        <f>IFERROR(VLOOKUP(実施計画様式!AG453,―!$Q$2:$R$3,2,FALSE),0)</f>
        <v>0</v>
      </c>
      <c r="AH453">
        <f>IFERROR(VLOOKUP(実施計画様式!AH453,―!$S$2:$T$3,2,FALSE),0)</f>
        <v>0</v>
      </c>
      <c r="AI453">
        <f>IFERROR(VLOOKUP(実施計画様式!AI453,―!$U$2:$V$3,2,FALSE),0)</f>
        <v>0</v>
      </c>
      <c r="AJ453">
        <f>IFERROR(VLOOKUP(実施計画様式!AJ453,―!$AD$2:$AE$14,2,FALSE),0)</f>
        <v>0</v>
      </c>
      <c r="AK453">
        <f>IFERROR(VLOOKUP(実施計画様式!AK453,―!$AD$2:$AE$14,2,FALSE),0)</f>
        <v>0</v>
      </c>
      <c r="AQ453">
        <f>IFERROR(VLOOKUP(実施計画様式!AQ453,―!$AG$2:$AH$4,2,FALSE),0)</f>
        <v>0</v>
      </c>
      <c r="AS453">
        <f t="shared" si="5"/>
        <v>0</v>
      </c>
      <c r="AT453">
        <v>99</v>
      </c>
      <c r="BB453" s="652" t="str">
        <f>IF(実施計画様式!F453="","",IF(PRODUCT(D453:AQ453)=0,"error",""))</f>
        <v/>
      </c>
    </row>
    <row r="454" spans="3:54">
      <c r="C454">
        <v>373</v>
      </c>
      <c r="D454" s="536">
        <f>IFERROR(VLOOKUP(実施計画様式!D454,―!A$14:B$16,2,FALSE),0)</f>
        <v>0</v>
      </c>
      <c r="E454">
        <f>IFERROR(VLOOKUP(実施計画様式!E454,―!$C$40:$D$47,2,FALSE),0)</f>
        <v>0</v>
      </c>
      <c r="F454">
        <f>IFERROR(VLOOKUP(実施計画様式!F454,―!$E$2:$F$2,2,FALSE),0)</f>
        <v>0</v>
      </c>
      <c r="G454">
        <f>IFERROR(VLOOKUP(実施計画様式!G454,―!$G$2:$H$2,2,FALSE),0)</f>
        <v>0</v>
      </c>
      <c r="H454">
        <f>IFERROR(VLOOKUP(実施計画様式!H454,―!$I$2:$J$2,2,FALSE),0)</f>
        <v>0</v>
      </c>
      <c r="J454">
        <f>IFERROR(VLOOKUP(実施計画様式!J454,―!$K$2:$L$2,2,FALSE),0)</f>
        <v>0</v>
      </c>
      <c r="K454">
        <f>IFERROR(VLOOKUP(実施計画様式!K454,―!$M$2:$N$2,2,FALSE),0)</f>
        <v>0</v>
      </c>
      <c r="L454">
        <f>IFERROR(VLOOKUP(実施計画様式!L454,―!$O$2:$P$10,2,FALSE),0)</f>
        <v>0</v>
      </c>
      <c r="AG454">
        <f>IFERROR(VLOOKUP(実施計画様式!AG454,―!$Q$2:$R$3,2,FALSE),0)</f>
        <v>0</v>
      </c>
      <c r="AH454">
        <f>IFERROR(VLOOKUP(実施計画様式!AH454,―!$S$2:$T$3,2,FALSE),0)</f>
        <v>0</v>
      </c>
      <c r="AI454">
        <f>IFERROR(VLOOKUP(実施計画様式!AI454,―!$U$2:$V$3,2,FALSE),0)</f>
        <v>0</v>
      </c>
      <c r="AJ454">
        <f>IFERROR(VLOOKUP(実施計画様式!AJ454,―!$AD$2:$AE$14,2,FALSE),0)</f>
        <v>0</v>
      </c>
      <c r="AK454">
        <f>IFERROR(VLOOKUP(実施計画様式!AK454,―!$AD$2:$AE$14,2,FALSE),0)</f>
        <v>0</v>
      </c>
      <c r="AQ454">
        <f>IFERROR(VLOOKUP(実施計画様式!AQ454,―!$AG$2:$AH$4,2,FALSE),0)</f>
        <v>0</v>
      </c>
      <c r="AS454">
        <f t="shared" si="5"/>
        <v>0</v>
      </c>
      <c r="AT454">
        <v>99</v>
      </c>
      <c r="BB454" s="652" t="str">
        <f>IF(実施計画様式!F454="","",IF(PRODUCT(D454:AQ454)=0,"error",""))</f>
        <v/>
      </c>
    </row>
    <row r="455" spans="3:54">
      <c r="C455">
        <v>374</v>
      </c>
      <c r="D455" s="536">
        <f>IFERROR(VLOOKUP(実施計画様式!D455,―!A$14:B$16,2,FALSE),0)</f>
        <v>0</v>
      </c>
      <c r="E455">
        <f>IFERROR(VLOOKUP(実施計画様式!E455,―!$C$40:$D$47,2,FALSE),0)</f>
        <v>0</v>
      </c>
      <c r="F455">
        <f>IFERROR(VLOOKUP(実施計画様式!F455,―!$E$2:$F$2,2,FALSE),0)</f>
        <v>0</v>
      </c>
      <c r="G455">
        <f>IFERROR(VLOOKUP(実施計画様式!G455,―!$G$2:$H$2,2,FALSE),0)</f>
        <v>0</v>
      </c>
      <c r="H455">
        <f>IFERROR(VLOOKUP(実施計画様式!H455,―!$I$2:$J$2,2,FALSE),0)</f>
        <v>0</v>
      </c>
      <c r="J455">
        <f>IFERROR(VLOOKUP(実施計画様式!J455,―!$K$2:$L$2,2,FALSE),0)</f>
        <v>0</v>
      </c>
      <c r="K455">
        <f>IFERROR(VLOOKUP(実施計画様式!K455,―!$M$2:$N$2,2,FALSE),0)</f>
        <v>0</v>
      </c>
      <c r="L455">
        <f>IFERROR(VLOOKUP(実施計画様式!L455,―!$O$2:$P$10,2,FALSE),0)</f>
        <v>0</v>
      </c>
      <c r="AG455">
        <f>IFERROR(VLOOKUP(実施計画様式!AG455,―!$Q$2:$R$3,2,FALSE),0)</f>
        <v>0</v>
      </c>
      <c r="AH455">
        <f>IFERROR(VLOOKUP(実施計画様式!AH455,―!$S$2:$T$3,2,FALSE),0)</f>
        <v>0</v>
      </c>
      <c r="AI455">
        <f>IFERROR(VLOOKUP(実施計画様式!AI455,―!$U$2:$V$3,2,FALSE),0)</f>
        <v>0</v>
      </c>
      <c r="AJ455">
        <f>IFERROR(VLOOKUP(実施計画様式!AJ455,―!$AD$2:$AE$14,2,FALSE),0)</f>
        <v>0</v>
      </c>
      <c r="AK455">
        <f>IFERROR(VLOOKUP(実施計画様式!AK455,―!$AD$2:$AE$14,2,FALSE),0)</f>
        <v>0</v>
      </c>
      <c r="AQ455">
        <f>IFERROR(VLOOKUP(実施計画様式!AQ455,―!$AG$2:$AH$4,2,FALSE),0)</f>
        <v>0</v>
      </c>
      <c r="AS455">
        <f t="shared" si="5"/>
        <v>0</v>
      </c>
      <c r="AT455">
        <v>99</v>
      </c>
      <c r="BB455" s="652" t="str">
        <f>IF(実施計画様式!F455="","",IF(PRODUCT(D455:AQ455)=0,"error",""))</f>
        <v/>
      </c>
    </row>
    <row r="456" spans="3:54">
      <c r="C456">
        <v>375</v>
      </c>
      <c r="D456" s="536">
        <f>IFERROR(VLOOKUP(実施計画様式!D456,―!A$14:B$16,2,FALSE),0)</f>
        <v>0</v>
      </c>
      <c r="E456">
        <f>IFERROR(VLOOKUP(実施計画様式!E456,―!$C$40:$D$47,2,FALSE),0)</f>
        <v>0</v>
      </c>
      <c r="F456">
        <f>IFERROR(VLOOKUP(実施計画様式!F456,―!$E$2:$F$2,2,FALSE),0)</f>
        <v>0</v>
      </c>
      <c r="G456">
        <f>IFERROR(VLOOKUP(実施計画様式!G456,―!$G$2:$H$2,2,FALSE),0)</f>
        <v>0</v>
      </c>
      <c r="H456">
        <f>IFERROR(VLOOKUP(実施計画様式!H456,―!$I$2:$J$2,2,FALSE),0)</f>
        <v>0</v>
      </c>
      <c r="J456">
        <f>IFERROR(VLOOKUP(実施計画様式!J456,―!$K$2:$L$2,2,FALSE),0)</f>
        <v>0</v>
      </c>
      <c r="K456">
        <f>IFERROR(VLOOKUP(実施計画様式!K456,―!$M$2:$N$2,2,FALSE),0)</f>
        <v>0</v>
      </c>
      <c r="L456">
        <f>IFERROR(VLOOKUP(実施計画様式!L456,―!$O$2:$P$10,2,FALSE),0)</f>
        <v>0</v>
      </c>
      <c r="AG456">
        <f>IFERROR(VLOOKUP(実施計画様式!AG456,―!$Q$2:$R$3,2,FALSE),0)</f>
        <v>0</v>
      </c>
      <c r="AH456">
        <f>IFERROR(VLOOKUP(実施計画様式!AH456,―!$S$2:$T$3,2,FALSE),0)</f>
        <v>0</v>
      </c>
      <c r="AI456">
        <f>IFERROR(VLOOKUP(実施計画様式!AI456,―!$U$2:$V$3,2,FALSE),0)</f>
        <v>0</v>
      </c>
      <c r="AJ456">
        <f>IFERROR(VLOOKUP(実施計画様式!AJ456,―!$AD$2:$AE$14,2,FALSE),0)</f>
        <v>0</v>
      </c>
      <c r="AK456">
        <f>IFERROR(VLOOKUP(実施計画様式!AK456,―!$AD$2:$AE$14,2,FALSE),0)</f>
        <v>0</v>
      </c>
      <c r="AQ456">
        <f>IFERROR(VLOOKUP(実施計画様式!AQ456,―!$AG$2:$AH$4,2,FALSE),0)</f>
        <v>0</v>
      </c>
      <c r="AS456">
        <f t="shared" si="5"/>
        <v>0</v>
      </c>
      <c r="AT456">
        <v>99</v>
      </c>
      <c r="BB456" s="652" t="str">
        <f>IF(実施計画様式!F456="","",IF(PRODUCT(D456:AQ456)=0,"error",""))</f>
        <v/>
      </c>
    </row>
    <row r="457" spans="3:54">
      <c r="C457">
        <v>376</v>
      </c>
      <c r="D457" s="536">
        <f>IFERROR(VLOOKUP(実施計画様式!D457,―!A$14:B$16,2,FALSE),0)</f>
        <v>0</v>
      </c>
      <c r="E457">
        <f>IFERROR(VLOOKUP(実施計画様式!E457,―!$C$40:$D$47,2,FALSE),0)</f>
        <v>0</v>
      </c>
      <c r="F457">
        <f>IFERROR(VLOOKUP(実施計画様式!F457,―!$E$2:$F$2,2,FALSE),0)</f>
        <v>0</v>
      </c>
      <c r="G457">
        <f>IFERROR(VLOOKUP(実施計画様式!G457,―!$G$2:$H$2,2,FALSE),0)</f>
        <v>0</v>
      </c>
      <c r="H457">
        <f>IFERROR(VLOOKUP(実施計画様式!H457,―!$I$2:$J$2,2,FALSE),0)</f>
        <v>0</v>
      </c>
      <c r="J457">
        <f>IFERROR(VLOOKUP(実施計画様式!J457,―!$K$2:$L$2,2,FALSE),0)</f>
        <v>0</v>
      </c>
      <c r="K457">
        <f>IFERROR(VLOOKUP(実施計画様式!K457,―!$M$2:$N$2,2,FALSE),0)</f>
        <v>0</v>
      </c>
      <c r="L457">
        <f>IFERROR(VLOOKUP(実施計画様式!L457,―!$O$2:$P$10,2,FALSE),0)</f>
        <v>0</v>
      </c>
      <c r="AG457">
        <f>IFERROR(VLOOKUP(実施計画様式!AG457,―!$Q$2:$R$3,2,FALSE),0)</f>
        <v>0</v>
      </c>
      <c r="AH457">
        <f>IFERROR(VLOOKUP(実施計画様式!AH457,―!$S$2:$T$3,2,FALSE),0)</f>
        <v>0</v>
      </c>
      <c r="AI457">
        <f>IFERROR(VLOOKUP(実施計画様式!AI457,―!$U$2:$V$3,2,FALSE),0)</f>
        <v>0</v>
      </c>
      <c r="AJ457">
        <f>IFERROR(VLOOKUP(実施計画様式!AJ457,―!$AD$2:$AE$14,2,FALSE),0)</f>
        <v>0</v>
      </c>
      <c r="AK457">
        <f>IFERROR(VLOOKUP(実施計画様式!AK457,―!$AD$2:$AE$14,2,FALSE),0)</f>
        <v>0</v>
      </c>
      <c r="AQ457">
        <f>IFERROR(VLOOKUP(実施計画様式!AQ457,―!$AG$2:$AH$4,2,FALSE),0)</f>
        <v>0</v>
      </c>
      <c r="AS457">
        <f t="shared" si="5"/>
        <v>0</v>
      </c>
      <c r="AT457">
        <v>99</v>
      </c>
      <c r="BB457" s="652" t="str">
        <f>IF(実施計画様式!F457="","",IF(PRODUCT(D457:AQ457)=0,"error",""))</f>
        <v/>
      </c>
    </row>
    <row r="458" spans="3:54">
      <c r="C458">
        <v>377</v>
      </c>
      <c r="D458" s="536">
        <f>IFERROR(VLOOKUP(実施計画様式!D458,―!A$14:B$16,2,FALSE),0)</f>
        <v>0</v>
      </c>
      <c r="E458">
        <f>IFERROR(VLOOKUP(実施計画様式!E458,―!$C$40:$D$47,2,FALSE),0)</f>
        <v>0</v>
      </c>
      <c r="F458">
        <f>IFERROR(VLOOKUP(実施計画様式!F458,―!$E$2:$F$2,2,FALSE),0)</f>
        <v>0</v>
      </c>
      <c r="G458">
        <f>IFERROR(VLOOKUP(実施計画様式!G458,―!$G$2:$H$2,2,FALSE),0)</f>
        <v>0</v>
      </c>
      <c r="H458">
        <f>IFERROR(VLOOKUP(実施計画様式!H458,―!$I$2:$J$2,2,FALSE),0)</f>
        <v>0</v>
      </c>
      <c r="J458">
        <f>IFERROR(VLOOKUP(実施計画様式!J458,―!$K$2:$L$2,2,FALSE),0)</f>
        <v>0</v>
      </c>
      <c r="K458">
        <f>IFERROR(VLOOKUP(実施計画様式!K458,―!$M$2:$N$2,2,FALSE),0)</f>
        <v>0</v>
      </c>
      <c r="L458">
        <f>IFERROR(VLOOKUP(実施計画様式!L458,―!$O$2:$P$10,2,FALSE),0)</f>
        <v>0</v>
      </c>
      <c r="AG458">
        <f>IFERROR(VLOOKUP(実施計画様式!AG458,―!$Q$2:$R$3,2,FALSE),0)</f>
        <v>0</v>
      </c>
      <c r="AH458">
        <f>IFERROR(VLOOKUP(実施計画様式!AH458,―!$S$2:$T$3,2,FALSE),0)</f>
        <v>0</v>
      </c>
      <c r="AI458">
        <f>IFERROR(VLOOKUP(実施計画様式!AI458,―!$U$2:$V$3,2,FALSE),0)</f>
        <v>0</v>
      </c>
      <c r="AJ458">
        <f>IFERROR(VLOOKUP(実施計画様式!AJ458,―!$AD$2:$AE$14,2,FALSE),0)</f>
        <v>0</v>
      </c>
      <c r="AK458">
        <f>IFERROR(VLOOKUP(実施計画様式!AK458,―!$AD$2:$AE$14,2,FALSE),0)</f>
        <v>0</v>
      </c>
      <c r="AQ458">
        <f>IFERROR(VLOOKUP(実施計画様式!AQ458,―!$AG$2:$AH$4,2,FALSE),0)</f>
        <v>0</v>
      </c>
      <c r="AS458">
        <f t="shared" si="5"/>
        <v>0</v>
      </c>
      <c r="AT458">
        <v>99</v>
      </c>
      <c r="BB458" s="652" t="str">
        <f>IF(実施計画様式!F458="","",IF(PRODUCT(D458:AQ458)=0,"error",""))</f>
        <v/>
      </c>
    </row>
    <row r="459" spans="3:54">
      <c r="C459">
        <v>378</v>
      </c>
      <c r="D459" s="536">
        <f>IFERROR(VLOOKUP(実施計画様式!D459,―!A$14:B$16,2,FALSE),0)</f>
        <v>0</v>
      </c>
      <c r="E459">
        <f>IFERROR(VLOOKUP(実施計画様式!E459,―!$C$40:$D$47,2,FALSE),0)</f>
        <v>0</v>
      </c>
      <c r="F459">
        <f>IFERROR(VLOOKUP(実施計画様式!F459,―!$E$2:$F$2,2,FALSE),0)</f>
        <v>0</v>
      </c>
      <c r="G459">
        <f>IFERROR(VLOOKUP(実施計画様式!G459,―!$G$2:$H$2,2,FALSE),0)</f>
        <v>0</v>
      </c>
      <c r="H459">
        <f>IFERROR(VLOOKUP(実施計画様式!H459,―!$I$2:$J$2,2,FALSE),0)</f>
        <v>0</v>
      </c>
      <c r="J459">
        <f>IFERROR(VLOOKUP(実施計画様式!J459,―!$K$2:$L$2,2,FALSE),0)</f>
        <v>0</v>
      </c>
      <c r="K459">
        <f>IFERROR(VLOOKUP(実施計画様式!K459,―!$M$2:$N$2,2,FALSE),0)</f>
        <v>0</v>
      </c>
      <c r="L459">
        <f>IFERROR(VLOOKUP(実施計画様式!L459,―!$O$2:$P$10,2,FALSE),0)</f>
        <v>0</v>
      </c>
      <c r="AG459">
        <f>IFERROR(VLOOKUP(実施計画様式!AG459,―!$Q$2:$R$3,2,FALSE),0)</f>
        <v>0</v>
      </c>
      <c r="AH459">
        <f>IFERROR(VLOOKUP(実施計画様式!AH459,―!$S$2:$T$3,2,FALSE),0)</f>
        <v>0</v>
      </c>
      <c r="AI459">
        <f>IFERROR(VLOOKUP(実施計画様式!AI459,―!$U$2:$V$3,2,FALSE),0)</f>
        <v>0</v>
      </c>
      <c r="AJ459">
        <f>IFERROR(VLOOKUP(実施計画様式!AJ459,―!$AD$2:$AE$14,2,FALSE),0)</f>
        <v>0</v>
      </c>
      <c r="AK459">
        <f>IFERROR(VLOOKUP(実施計画様式!AK459,―!$AD$2:$AE$14,2,FALSE),0)</f>
        <v>0</v>
      </c>
      <c r="AQ459">
        <f>IFERROR(VLOOKUP(実施計画様式!AQ459,―!$AG$2:$AH$4,2,FALSE),0)</f>
        <v>0</v>
      </c>
      <c r="AS459">
        <f t="shared" si="5"/>
        <v>0</v>
      </c>
      <c r="AT459">
        <v>99</v>
      </c>
      <c r="BB459" s="652" t="str">
        <f>IF(実施計画様式!F459="","",IF(PRODUCT(D459:AQ459)=0,"error",""))</f>
        <v/>
      </c>
    </row>
    <row r="460" spans="3:54">
      <c r="C460">
        <v>379</v>
      </c>
      <c r="D460" s="536">
        <f>IFERROR(VLOOKUP(実施計画様式!D460,―!A$14:B$16,2,FALSE),0)</f>
        <v>0</v>
      </c>
      <c r="E460">
        <f>IFERROR(VLOOKUP(実施計画様式!E460,―!$C$40:$D$47,2,FALSE),0)</f>
        <v>0</v>
      </c>
      <c r="F460">
        <f>IFERROR(VLOOKUP(実施計画様式!F460,―!$E$2:$F$2,2,FALSE),0)</f>
        <v>0</v>
      </c>
      <c r="G460">
        <f>IFERROR(VLOOKUP(実施計画様式!G460,―!$G$2:$H$2,2,FALSE),0)</f>
        <v>0</v>
      </c>
      <c r="H460">
        <f>IFERROR(VLOOKUP(実施計画様式!H460,―!$I$2:$J$2,2,FALSE),0)</f>
        <v>0</v>
      </c>
      <c r="J460">
        <f>IFERROR(VLOOKUP(実施計画様式!J460,―!$K$2:$L$2,2,FALSE),0)</f>
        <v>0</v>
      </c>
      <c r="K460">
        <f>IFERROR(VLOOKUP(実施計画様式!K460,―!$M$2:$N$2,2,FALSE),0)</f>
        <v>0</v>
      </c>
      <c r="L460">
        <f>IFERROR(VLOOKUP(実施計画様式!L460,―!$O$2:$P$10,2,FALSE),0)</f>
        <v>0</v>
      </c>
      <c r="AG460">
        <f>IFERROR(VLOOKUP(実施計画様式!AG460,―!$Q$2:$R$3,2,FALSE),0)</f>
        <v>0</v>
      </c>
      <c r="AH460">
        <f>IFERROR(VLOOKUP(実施計画様式!AH460,―!$S$2:$T$3,2,FALSE),0)</f>
        <v>0</v>
      </c>
      <c r="AI460">
        <f>IFERROR(VLOOKUP(実施計画様式!AI460,―!$U$2:$V$3,2,FALSE),0)</f>
        <v>0</v>
      </c>
      <c r="AJ460">
        <f>IFERROR(VLOOKUP(実施計画様式!AJ460,―!$AD$2:$AE$14,2,FALSE),0)</f>
        <v>0</v>
      </c>
      <c r="AK460">
        <f>IFERROR(VLOOKUP(実施計画様式!AK460,―!$AD$2:$AE$14,2,FALSE),0)</f>
        <v>0</v>
      </c>
      <c r="AQ460">
        <f>IFERROR(VLOOKUP(実施計画様式!AQ460,―!$AG$2:$AH$4,2,FALSE),0)</f>
        <v>0</v>
      </c>
      <c r="AS460">
        <f t="shared" si="5"/>
        <v>0</v>
      </c>
      <c r="AT460">
        <v>99</v>
      </c>
      <c r="BB460" s="652" t="str">
        <f>IF(実施計画様式!F460="","",IF(PRODUCT(D460:AQ460)=0,"error",""))</f>
        <v/>
      </c>
    </row>
    <row r="461" spans="3:54">
      <c r="C461">
        <v>380</v>
      </c>
      <c r="D461" s="536">
        <f>IFERROR(VLOOKUP(実施計画様式!D461,―!A$14:B$16,2,FALSE),0)</f>
        <v>0</v>
      </c>
      <c r="E461">
        <f>IFERROR(VLOOKUP(実施計画様式!E461,―!$C$40:$D$47,2,FALSE),0)</f>
        <v>0</v>
      </c>
      <c r="F461">
        <f>IFERROR(VLOOKUP(実施計画様式!F461,―!$E$2:$F$2,2,FALSE),0)</f>
        <v>0</v>
      </c>
      <c r="G461">
        <f>IFERROR(VLOOKUP(実施計画様式!G461,―!$G$2:$H$2,2,FALSE),0)</f>
        <v>0</v>
      </c>
      <c r="H461">
        <f>IFERROR(VLOOKUP(実施計画様式!H461,―!$I$2:$J$2,2,FALSE),0)</f>
        <v>0</v>
      </c>
      <c r="J461">
        <f>IFERROR(VLOOKUP(実施計画様式!J461,―!$K$2:$L$2,2,FALSE),0)</f>
        <v>0</v>
      </c>
      <c r="K461">
        <f>IFERROR(VLOOKUP(実施計画様式!K461,―!$M$2:$N$2,2,FALSE),0)</f>
        <v>0</v>
      </c>
      <c r="L461">
        <f>IFERROR(VLOOKUP(実施計画様式!L461,―!$O$2:$P$10,2,FALSE),0)</f>
        <v>0</v>
      </c>
      <c r="AG461">
        <f>IFERROR(VLOOKUP(実施計画様式!AG461,―!$Q$2:$R$3,2,FALSE),0)</f>
        <v>0</v>
      </c>
      <c r="AH461">
        <f>IFERROR(VLOOKUP(実施計画様式!AH461,―!$S$2:$T$3,2,FALSE),0)</f>
        <v>0</v>
      </c>
      <c r="AI461">
        <f>IFERROR(VLOOKUP(実施計画様式!AI461,―!$U$2:$V$3,2,FALSE),0)</f>
        <v>0</v>
      </c>
      <c r="AJ461">
        <f>IFERROR(VLOOKUP(実施計画様式!AJ461,―!$AD$2:$AE$14,2,FALSE),0)</f>
        <v>0</v>
      </c>
      <c r="AK461">
        <f>IFERROR(VLOOKUP(実施計画様式!AK461,―!$AD$2:$AE$14,2,FALSE),0)</f>
        <v>0</v>
      </c>
      <c r="AQ461">
        <f>IFERROR(VLOOKUP(実施計画様式!AQ461,―!$AG$2:$AH$4,2,FALSE),0)</f>
        <v>0</v>
      </c>
      <c r="AS461">
        <f t="shared" si="5"/>
        <v>0</v>
      </c>
      <c r="AT461">
        <v>99</v>
      </c>
      <c r="BB461" s="652" t="str">
        <f>IF(実施計画様式!F461="","",IF(PRODUCT(D461:AQ461)=0,"error",""))</f>
        <v/>
      </c>
    </row>
    <row r="462" spans="3:54">
      <c r="C462">
        <v>381</v>
      </c>
      <c r="D462" s="536">
        <f>IFERROR(VLOOKUP(実施計画様式!D462,―!A$14:B$16,2,FALSE),0)</f>
        <v>0</v>
      </c>
      <c r="E462">
        <f>IFERROR(VLOOKUP(実施計画様式!E462,―!$C$40:$D$47,2,FALSE),0)</f>
        <v>0</v>
      </c>
      <c r="F462">
        <f>IFERROR(VLOOKUP(実施計画様式!F462,―!$E$2:$F$2,2,FALSE),0)</f>
        <v>0</v>
      </c>
      <c r="G462">
        <f>IFERROR(VLOOKUP(実施計画様式!G462,―!$G$2:$H$2,2,FALSE),0)</f>
        <v>0</v>
      </c>
      <c r="H462">
        <f>IFERROR(VLOOKUP(実施計画様式!H462,―!$I$2:$J$2,2,FALSE),0)</f>
        <v>0</v>
      </c>
      <c r="J462">
        <f>IFERROR(VLOOKUP(実施計画様式!J462,―!$K$2:$L$2,2,FALSE),0)</f>
        <v>0</v>
      </c>
      <c r="K462">
        <f>IFERROR(VLOOKUP(実施計画様式!K462,―!$M$2:$N$2,2,FALSE),0)</f>
        <v>0</v>
      </c>
      <c r="L462">
        <f>IFERROR(VLOOKUP(実施計画様式!L462,―!$O$2:$P$10,2,FALSE),0)</f>
        <v>0</v>
      </c>
      <c r="AG462">
        <f>IFERROR(VLOOKUP(実施計画様式!AG462,―!$Q$2:$R$3,2,FALSE),0)</f>
        <v>0</v>
      </c>
      <c r="AH462">
        <f>IFERROR(VLOOKUP(実施計画様式!AH462,―!$S$2:$T$3,2,FALSE),0)</f>
        <v>0</v>
      </c>
      <c r="AI462">
        <f>IFERROR(VLOOKUP(実施計画様式!AI462,―!$U$2:$V$3,2,FALSE),0)</f>
        <v>0</v>
      </c>
      <c r="AJ462">
        <f>IFERROR(VLOOKUP(実施計画様式!AJ462,―!$AD$2:$AE$14,2,FALSE),0)</f>
        <v>0</v>
      </c>
      <c r="AK462">
        <f>IFERROR(VLOOKUP(実施計画様式!AK462,―!$AD$2:$AE$14,2,FALSE),0)</f>
        <v>0</v>
      </c>
      <c r="AQ462">
        <f>IFERROR(VLOOKUP(実施計画様式!AQ462,―!$AG$2:$AH$4,2,FALSE),0)</f>
        <v>0</v>
      </c>
      <c r="AS462">
        <f t="shared" si="5"/>
        <v>0</v>
      </c>
      <c r="AT462">
        <v>99</v>
      </c>
      <c r="BB462" s="652" t="str">
        <f>IF(実施計画様式!F462="","",IF(PRODUCT(D462:AQ462)=0,"error",""))</f>
        <v/>
      </c>
    </row>
    <row r="463" spans="3:54">
      <c r="C463">
        <v>382</v>
      </c>
      <c r="D463" s="536">
        <f>IFERROR(VLOOKUP(実施計画様式!D463,―!A$14:B$16,2,FALSE),0)</f>
        <v>0</v>
      </c>
      <c r="E463">
        <f>IFERROR(VLOOKUP(実施計画様式!E463,―!$C$40:$D$47,2,FALSE),0)</f>
        <v>0</v>
      </c>
      <c r="F463">
        <f>IFERROR(VLOOKUP(実施計画様式!F463,―!$E$2:$F$2,2,FALSE),0)</f>
        <v>0</v>
      </c>
      <c r="G463">
        <f>IFERROR(VLOOKUP(実施計画様式!G463,―!$G$2:$H$2,2,FALSE),0)</f>
        <v>0</v>
      </c>
      <c r="H463">
        <f>IFERROR(VLOOKUP(実施計画様式!H463,―!$I$2:$J$2,2,FALSE),0)</f>
        <v>0</v>
      </c>
      <c r="J463">
        <f>IFERROR(VLOOKUP(実施計画様式!J463,―!$K$2:$L$2,2,FALSE),0)</f>
        <v>0</v>
      </c>
      <c r="K463">
        <f>IFERROR(VLOOKUP(実施計画様式!K463,―!$M$2:$N$2,2,FALSE),0)</f>
        <v>0</v>
      </c>
      <c r="L463">
        <f>IFERROR(VLOOKUP(実施計画様式!L463,―!$O$2:$P$10,2,FALSE),0)</f>
        <v>0</v>
      </c>
      <c r="AG463">
        <f>IFERROR(VLOOKUP(実施計画様式!AG463,―!$Q$2:$R$3,2,FALSE),0)</f>
        <v>0</v>
      </c>
      <c r="AH463">
        <f>IFERROR(VLOOKUP(実施計画様式!AH463,―!$S$2:$T$3,2,FALSE),0)</f>
        <v>0</v>
      </c>
      <c r="AI463">
        <f>IFERROR(VLOOKUP(実施計画様式!AI463,―!$U$2:$V$3,2,FALSE),0)</f>
        <v>0</v>
      </c>
      <c r="AJ463">
        <f>IFERROR(VLOOKUP(実施計画様式!AJ463,―!$AD$2:$AE$14,2,FALSE),0)</f>
        <v>0</v>
      </c>
      <c r="AK463">
        <f>IFERROR(VLOOKUP(実施計画様式!AK463,―!$AD$2:$AE$14,2,FALSE),0)</f>
        <v>0</v>
      </c>
      <c r="AQ463">
        <f>IFERROR(VLOOKUP(実施計画様式!AQ463,―!$AG$2:$AH$4,2,FALSE),0)</f>
        <v>0</v>
      </c>
      <c r="AS463">
        <f t="shared" si="5"/>
        <v>0</v>
      </c>
      <c r="AT463">
        <v>99</v>
      </c>
      <c r="BB463" s="652" t="str">
        <f>IF(実施計画様式!F463="","",IF(PRODUCT(D463:AQ463)=0,"error",""))</f>
        <v/>
      </c>
    </row>
    <row r="464" spans="3:54">
      <c r="C464">
        <v>383</v>
      </c>
      <c r="D464" s="536">
        <f>IFERROR(VLOOKUP(実施計画様式!D464,―!A$14:B$16,2,FALSE),0)</f>
        <v>0</v>
      </c>
      <c r="E464">
        <f>IFERROR(VLOOKUP(実施計画様式!E464,―!$C$40:$D$47,2,FALSE),0)</f>
        <v>0</v>
      </c>
      <c r="F464">
        <f>IFERROR(VLOOKUP(実施計画様式!F464,―!$E$2:$F$2,2,FALSE),0)</f>
        <v>0</v>
      </c>
      <c r="G464">
        <f>IFERROR(VLOOKUP(実施計画様式!G464,―!$G$2:$H$2,2,FALSE),0)</f>
        <v>0</v>
      </c>
      <c r="H464">
        <f>IFERROR(VLOOKUP(実施計画様式!H464,―!$I$2:$J$2,2,FALSE),0)</f>
        <v>0</v>
      </c>
      <c r="J464">
        <f>IFERROR(VLOOKUP(実施計画様式!J464,―!$K$2:$L$2,2,FALSE),0)</f>
        <v>0</v>
      </c>
      <c r="K464">
        <f>IFERROR(VLOOKUP(実施計画様式!K464,―!$M$2:$N$2,2,FALSE),0)</f>
        <v>0</v>
      </c>
      <c r="L464">
        <f>IFERROR(VLOOKUP(実施計画様式!L464,―!$O$2:$P$10,2,FALSE),0)</f>
        <v>0</v>
      </c>
      <c r="AG464">
        <f>IFERROR(VLOOKUP(実施計画様式!AG464,―!$Q$2:$R$3,2,FALSE),0)</f>
        <v>0</v>
      </c>
      <c r="AH464">
        <f>IFERROR(VLOOKUP(実施計画様式!AH464,―!$S$2:$T$3,2,FALSE),0)</f>
        <v>0</v>
      </c>
      <c r="AI464">
        <f>IFERROR(VLOOKUP(実施計画様式!AI464,―!$U$2:$V$3,2,FALSE),0)</f>
        <v>0</v>
      </c>
      <c r="AJ464">
        <f>IFERROR(VLOOKUP(実施計画様式!AJ464,―!$AD$2:$AE$14,2,FALSE),0)</f>
        <v>0</v>
      </c>
      <c r="AK464">
        <f>IFERROR(VLOOKUP(実施計画様式!AK464,―!$AD$2:$AE$14,2,FALSE),0)</f>
        <v>0</v>
      </c>
      <c r="AQ464">
        <f>IFERROR(VLOOKUP(実施計画様式!AQ464,―!$AG$2:$AH$4,2,FALSE),0)</f>
        <v>0</v>
      </c>
      <c r="AS464">
        <f t="shared" si="5"/>
        <v>0</v>
      </c>
      <c r="AT464">
        <v>99</v>
      </c>
      <c r="BB464" s="652" t="str">
        <f>IF(実施計画様式!F464="","",IF(PRODUCT(D464:AQ464)=0,"error",""))</f>
        <v/>
      </c>
    </row>
    <row r="465" spans="3:54">
      <c r="C465">
        <v>384</v>
      </c>
      <c r="D465" s="536">
        <f>IFERROR(VLOOKUP(実施計画様式!D465,―!A$14:B$16,2,FALSE),0)</f>
        <v>0</v>
      </c>
      <c r="E465">
        <f>IFERROR(VLOOKUP(実施計画様式!E465,―!$C$40:$D$47,2,FALSE),0)</f>
        <v>0</v>
      </c>
      <c r="F465">
        <f>IFERROR(VLOOKUP(実施計画様式!F465,―!$E$2:$F$2,2,FALSE),0)</f>
        <v>0</v>
      </c>
      <c r="G465">
        <f>IFERROR(VLOOKUP(実施計画様式!G465,―!$G$2:$H$2,2,FALSE),0)</f>
        <v>0</v>
      </c>
      <c r="H465">
        <f>IFERROR(VLOOKUP(実施計画様式!H465,―!$I$2:$J$2,2,FALSE),0)</f>
        <v>0</v>
      </c>
      <c r="J465">
        <f>IFERROR(VLOOKUP(実施計画様式!J465,―!$K$2:$L$2,2,FALSE),0)</f>
        <v>0</v>
      </c>
      <c r="K465">
        <f>IFERROR(VLOOKUP(実施計画様式!K465,―!$M$2:$N$2,2,FALSE),0)</f>
        <v>0</v>
      </c>
      <c r="L465">
        <f>IFERROR(VLOOKUP(実施計画様式!L465,―!$O$2:$P$10,2,FALSE),0)</f>
        <v>0</v>
      </c>
      <c r="AG465">
        <f>IFERROR(VLOOKUP(実施計画様式!AG465,―!$Q$2:$R$3,2,FALSE),0)</f>
        <v>0</v>
      </c>
      <c r="AH465">
        <f>IFERROR(VLOOKUP(実施計画様式!AH465,―!$S$2:$T$3,2,FALSE),0)</f>
        <v>0</v>
      </c>
      <c r="AI465">
        <f>IFERROR(VLOOKUP(実施計画様式!AI465,―!$U$2:$V$3,2,FALSE),0)</f>
        <v>0</v>
      </c>
      <c r="AJ465">
        <f>IFERROR(VLOOKUP(実施計画様式!AJ465,―!$AD$2:$AE$14,2,FALSE),0)</f>
        <v>0</v>
      </c>
      <c r="AK465">
        <f>IFERROR(VLOOKUP(実施計画様式!AK465,―!$AD$2:$AE$14,2,FALSE),0)</f>
        <v>0</v>
      </c>
      <c r="AQ465">
        <f>IFERROR(VLOOKUP(実施計画様式!AQ465,―!$AG$2:$AH$4,2,FALSE),0)</f>
        <v>0</v>
      </c>
      <c r="AS465">
        <f t="shared" si="5"/>
        <v>0</v>
      </c>
      <c r="AT465">
        <v>99</v>
      </c>
      <c r="BB465" s="652" t="str">
        <f>IF(実施計画様式!F465="","",IF(PRODUCT(D465:AQ465)=0,"error",""))</f>
        <v/>
      </c>
    </row>
    <row r="466" spans="3:54">
      <c r="C466">
        <v>385</v>
      </c>
      <c r="D466" s="536">
        <f>IFERROR(VLOOKUP(実施計画様式!D466,―!A$14:B$16,2,FALSE),0)</f>
        <v>0</v>
      </c>
      <c r="E466">
        <f>IFERROR(VLOOKUP(実施計画様式!E466,―!$C$40:$D$47,2,FALSE),0)</f>
        <v>0</v>
      </c>
      <c r="F466">
        <f>IFERROR(VLOOKUP(実施計画様式!F466,―!$E$2:$F$2,2,FALSE),0)</f>
        <v>0</v>
      </c>
      <c r="G466">
        <f>IFERROR(VLOOKUP(実施計画様式!G466,―!$G$2:$H$2,2,FALSE),0)</f>
        <v>0</v>
      </c>
      <c r="H466">
        <f>IFERROR(VLOOKUP(実施計画様式!H466,―!$I$2:$J$2,2,FALSE),0)</f>
        <v>0</v>
      </c>
      <c r="J466">
        <f>IFERROR(VLOOKUP(実施計画様式!J466,―!$K$2:$L$2,2,FALSE),0)</f>
        <v>0</v>
      </c>
      <c r="K466">
        <f>IFERROR(VLOOKUP(実施計画様式!K466,―!$M$2:$N$2,2,FALSE),0)</f>
        <v>0</v>
      </c>
      <c r="L466">
        <f>IFERROR(VLOOKUP(実施計画様式!L466,―!$O$2:$P$10,2,FALSE),0)</f>
        <v>0</v>
      </c>
      <c r="AG466">
        <f>IFERROR(VLOOKUP(実施計画様式!AG466,―!$Q$2:$R$3,2,FALSE),0)</f>
        <v>0</v>
      </c>
      <c r="AH466">
        <f>IFERROR(VLOOKUP(実施計画様式!AH466,―!$S$2:$T$3,2,FALSE),0)</f>
        <v>0</v>
      </c>
      <c r="AI466">
        <f>IFERROR(VLOOKUP(実施計画様式!AI466,―!$U$2:$V$3,2,FALSE),0)</f>
        <v>0</v>
      </c>
      <c r="AJ466">
        <f>IFERROR(VLOOKUP(実施計画様式!AJ466,―!$AD$2:$AE$14,2,FALSE),0)</f>
        <v>0</v>
      </c>
      <c r="AK466">
        <f>IFERROR(VLOOKUP(実施計画様式!AK466,―!$AD$2:$AE$14,2,FALSE),0)</f>
        <v>0</v>
      </c>
      <c r="AQ466">
        <f>IFERROR(VLOOKUP(実施計画様式!AQ466,―!$AG$2:$AH$4,2,FALSE),0)</f>
        <v>0</v>
      </c>
      <c r="AS466">
        <f t="shared" si="5"/>
        <v>0</v>
      </c>
      <c r="AT466">
        <v>99</v>
      </c>
      <c r="BB466" s="652" t="str">
        <f>IF(実施計画様式!F466="","",IF(PRODUCT(D466:AQ466)=0,"error",""))</f>
        <v/>
      </c>
    </row>
    <row r="467" spans="3:54">
      <c r="C467">
        <v>386</v>
      </c>
      <c r="D467" s="536">
        <f>IFERROR(VLOOKUP(実施計画様式!D467,―!A$14:B$16,2,FALSE),0)</f>
        <v>0</v>
      </c>
      <c r="E467">
        <f>IFERROR(VLOOKUP(実施計画様式!E467,―!$C$40:$D$47,2,FALSE),0)</f>
        <v>0</v>
      </c>
      <c r="F467">
        <f>IFERROR(VLOOKUP(実施計画様式!F467,―!$E$2:$F$2,2,FALSE),0)</f>
        <v>0</v>
      </c>
      <c r="G467">
        <f>IFERROR(VLOOKUP(実施計画様式!G467,―!$G$2:$H$2,2,FALSE),0)</f>
        <v>0</v>
      </c>
      <c r="H467">
        <f>IFERROR(VLOOKUP(実施計画様式!H467,―!$I$2:$J$2,2,FALSE),0)</f>
        <v>0</v>
      </c>
      <c r="J467">
        <f>IFERROR(VLOOKUP(実施計画様式!J467,―!$K$2:$L$2,2,FALSE),0)</f>
        <v>0</v>
      </c>
      <c r="K467">
        <f>IFERROR(VLOOKUP(実施計画様式!K467,―!$M$2:$N$2,2,FALSE),0)</f>
        <v>0</v>
      </c>
      <c r="L467">
        <f>IFERROR(VLOOKUP(実施計画様式!L467,―!$O$2:$P$10,2,FALSE),0)</f>
        <v>0</v>
      </c>
      <c r="AG467">
        <f>IFERROR(VLOOKUP(実施計画様式!AG467,―!$Q$2:$R$3,2,FALSE),0)</f>
        <v>0</v>
      </c>
      <c r="AH467">
        <f>IFERROR(VLOOKUP(実施計画様式!AH467,―!$S$2:$T$3,2,FALSE),0)</f>
        <v>0</v>
      </c>
      <c r="AI467">
        <f>IFERROR(VLOOKUP(実施計画様式!AI467,―!$U$2:$V$3,2,FALSE),0)</f>
        <v>0</v>
      </c>
      <c r="AJ467">
        <f>IFERROR(VLOOKUP(実施計画様式!AJ467,―!$AD$2:$AE$14,2,FALSE),0)</f>
        <v>0</v>
      </c>
      <c r="AK467">
        <f>IFERROR(VLOOKUP(実施計画様式!AK467,―!$AD$2:$AE$14,2,FALSE),0)</f>
        <v>0</v>
      </c>
      <c r="AQ467">
        <f>IFERROR(VLOOKUP(実施計画様式!AQ467,―!$AG$2:$AH$4,2,FALSE),0)</f>
        <v>0</v>
      </c>
      <c r="AS467">
        <f t="shared" si="5"/>
        <v>0</v>
      </c>
      <c r="AT467">
        <v>99</v>
      </c>
      <c r="BB467" s="652" t="str">
        <f>IF(実施計画様式!F467="","",IF(PRODUCT(D467:AQ467)=0,"error",""))</f>
        <v/>
      </c>
    </row>
    <row r="468" spans="3:54">
      <c r="C468">
        <v>387</v>
      </c>
      <c r="D468" s="536">
        <f>IFERROR(VLOOKUP(実施計画様式!D468,―!A$14:B$16,2,FALSE),0)</f>
        <v>0</v>
      </c>
      <c r="E468">
        <f>IFERROR(VLOOKUP(実施計画様式!E468,―!$C$40:$D$47,2,FALSE),0)</f>
        <v>0</v>
      </c>
      <c r="F468">
        <f>IFERROR(VLOOKUP(実施計画様式!F468,―!$E$2:$F$2,2,FALSE),0)</f>
        <v>0</v>
      </c>
      <c r="G468">
        <f>IFERROR(VLOOKUP(実施計画様式!G468,―!$G$2:$H$2,2,FALSE),0)</f>
        <v>0</v>
      </c>
      <c r="H468">
        <f>IFERROR(VLOOKUP(実施計画様式!H468,―!$I$2:$J$2,2,FALSE),0)</f>
        <v>0</v>
      </c>
      <c r="J468">
        <f>IFERROR(VLOOKUP(実施計画様式!J468,―!$K$2:$L$2,2,FALSE),0)</f>
        <v>0</v>
      </c>
      <c r="K468">
        <f>IFERROR(VLOOKUP(実施計画様式!K468,―!$M$2:$N$2,2,FALSE),0)</f>
        <v>0</v>
      </c>
      <c r="L468">
        <f>IFERROR(VLOOKUP(実施計画様式!L468,―!$O$2:$P$10,2,FALSE),0)</f>
        <v>0</v>
      </c>
      <c r="AG468">
        <f>IFERROR(VLOOKUP(実施計画様式!AG468,―!$Q$2:$R$3,2,FALSE),0)</f>
        <v>0</v>
      </c>
      <c r="AH468">
        <f>IFERROR(VLOOKUP(実施計画様式!AH468,―!$S$2:$T$3,2,FALSE),0)</f>
        <v>0</v>
      </c>
      <c r="AI468">
        <f>IFERROR(VLOOKUP(実施計画様式!AI468,―!$U$2:$V$3,2,FALSE),0)</f>
        <v>0</v>
      </c>
      <c r="AJ468">
        <f>IFERROR(VLOOKUP(実施計画様式!AJ468,―!$AD$2:$AE$14,2,FALSE),0)</f>
        <v>0</v>
      </c>
      <c r="AK468">
        <f>IFERROR(VLOOKUP(実施計画様式!AK468,―!$AD$2:$AE$14,2,FALSE),0)</f>
        <v>0</v>
      </c>
      <c r="AQ468">
        <f>IFERROR(VLOOKUP(実施計画様式!AQ468,―!$AG$2:$AH$4,2,FALSE),0)</f>
        <v>0</v>
      </c>
      <c r="AS468">
        <f t="shared" si="5"/>
        <v>0</v>
      </c>
      <c r="AT468">
        <v>99</v>
      </c>
      <c r="BB468" s="652" t="str">
        <f>IF(実施計画様式!F468="","",IF(PRODUCT(D468:AQ468)=0,"error",""))</f>
        <v/>
      </c>
    </row>
    <row r="469" spans="3:54">
      <c r="C469">
        <v>388</v>
      </c>
      <c r="D469" s="536">
        <f>IFERROR(VLOOKUP(実施計画様式!D469,―!A$14:B$16,2,FALSE),0)</f>
        <v>0</v>
      </c>
      <c r="E469">
        <f>IFERROR(VLOOKUP(実施計画様式!E469,―!$C$40:$D$47,2,FALSE),0)</f>
        <v>0</v>
      </c>
      <c r="F469">
        <f>IFERROR(VLOOKUP(実施計画様式!F469,―!$E$2:$F$2,2,FALSE),0)</f>
        <v>0</v>
      </c>
      <c r="G469">
        <f>IFERROR(VLOOKUP(実施計画様式!G469,―!$G$2:$H$2,2,FALSE),0)</f>
        <v>0</v>
      </c>
      <c r="H469">
        <f>IFERROR(VLOOKUP(実施計画様式!H469,―!$I$2:$J$2,2,FALSE),0)</f>
        <v>0</v>
      </c>
      <c r="J469">
        <f>IFERROR(VLOOKUP(実施計画様式!J469,―!$K$2:$L$2,2,FALSE),0)</f>
        <v>0</v>
      </c>
      <c r="K469">
        <f>IFERROR(VLOOKUP(実施計画様式!K469,―!$M$2:$N$2,2,FALSE),0)</f>
        <v>0</v>
      </c>
      <c r="L469">
        <f>IFERROR(VLOOKUP(実施計画様式!L469,―!$O$2:$P$10,2,FALSE),0)</f>
        <v>0</v>
      </c>
      <c r="AG469">
        <f>IFERROR(VLOOKUP(実施計画様式!AG469,―!$Q$2:$R$3,2,FALSE),0)</f>
        <v>0</v>
      </c>
      <c r="AH469">
        <f>IFERROR(VLOOKUP(実施計画様式!AH469,―!$S$2:$T$3,2,FALSE),0)</f>
        <v>0</v>
      </c>
      <c r="AI469">
        <f>IFERROR(VLOOKUP(実施計画様式!AI469,―!$U$2:$V$3,2,FALSE),0)</f>
        <v>0</v>
      </c>
      <c r="AJ469">
        <f>IFERROR(VLOOKUP(実施計画様式!AJ469,―!$AD$2:$AE$14,2,FALSE),0)</f>
        <v>0</v>
      </c>
      <c r="AK469">
        <f>IFERROR(VLOOKUP(実施計画様式!AK469,―!$AD$2:$AE$14,2,FALSE),0)</f>
        <v>0</v>
      </c>
      <c r="AQ469">
        <f>IFERROR(VLOOKUP(実施計画様式!AQ469,―!$AG$2:$AH$4,2,FALSE),0)</f>
        <v>0</v>
      </c>
      <c r="AS469">
        <f t="shared" si="5"/>
        <v>0</v>
      </c>
      <c r="AT469">
        <v>99</v>
      </c>
      <c r="BB469" s="652" t="str">
        <f>IF(実施計画様式!F469="","",IF(PRODUCT(D469:AQ469)=0,"error",""))</f>
        <v/>
      </c>
    </row>
    <row r="470" spans="3:54">
      <c r="C470">
        <v>389</v>
      </c>
      <c r="D470" s="536">
        <f>IFERROR(VLOOKUP(実施計画様式!D470,―!A$14:B$16,2,FALSE),0)</f>
        <v>0</v>
      </c>
      <c r="E470">
        <f>IFERROR(VLOOKUP(実施計画様式!E470,―!$C$40:$D$47,2,FALSE),0)</f>
        <v>0</v>
      </c>
      <c r="F470">
        <f>IFERROR(VLOOKUP(実施計画様式!F470,―!$E$2:$F$2,2,FALSE),0)</f>
        <v>0</v>
      </c>
      <c r="G470">
        <f>IFERROR(VLOOKUP(実施計画様式!G470,―!$G$2:$H$2,2,FALSE),0)</f>
        <v>0</v>
      </c>
      <c r="H470">
        <f>IFERROR(VLOOKUP(実施計画様式!H470,―!$I$2:$J$2,2,FALSE),0)</f>
        <v>0</v>
      </c>
      <c r="J470">
        <f>IFERROR(VLOOKUP(実施計画様式!J470,―!$K$2:$L$2,2,FALSE),0)</f>
        <v>0</v>
      </c>
      <c r="K470">
        <f>IFERROR(VLOOKUP(実施計画様式!K470,―!$M$2:$N$2,2,FALSE),0)</f>
        <v>0</v>
      </c>
      <c r="L470">
        <f>IFERROR(VLOOKUP(実施計画様式!L470,―!$O$2:$P$10,2,FALSE),0)</f>
        <v>0</v>
      </c>
      <c r="AG470">
        <f>IFERROR(VLOOKUP(実施計画様式!AG470,―!$Q$2:$R$3,2,FALSE),0)</f>
        <v>0</v>
      </c>
      <c r="AH470">
        <f>IFERROR(VLOOKUP(実施計画様式!AH470,―!$S$2:$T$3,2,FALSE),0)</f>
        <v>0</v>
      </c>
      <c r="AI470">
        <f>IFERROR(VLOOKUP(実施計画様式!AI470,―!$U$2:$V$3,2,FALSE),0)</f>
        <v>0</v>
      </c>
      <c r="AJ470">
        <f>IFERROR(VLOOKUP(実施計画様式!AJ470,―!$AD$2:$AE$14,2,FALSE),0)</f>
        <v>0</v>
      </c>
      <c r="AK470">
        <f>IFERROR(VLOOKUP(実施計画様式!AK470,―!$AD$2:$AE$14,2,FALSE),0)</f>
        <v>0</v>
      </c>
      <c r="AQ470">
        <f>IFERROR(VLOOKUP(実施計画様式!AQ470,―!$AG$2:$AH$4,2,FALSE),0)</f>
        <v>0</v>
      </c>
      <c r="AS470">
        <f t="shared" si="5"/>
        <v>0</v>
      </c>
      <c r="AT470">
        <v>99</v>
      </c>
      <c r="BB470" s="652" t="str">
        <f>IF(実施計画様式!F470="","",IF(PRODUCT(D470:AQ470)=0,"error",""))</f>
        <v/>
      </c>
    </row>
    <row r="471" spans="3:54">
      <c r="C471">
        <v>390</v>
      </c>
      <c r="D471" s="536">
        <f>IFERROR(VLOOKUP(実施計画様式!D471,―!A$14:B$16,2,FALSE),0)</f>
        <v>0</v>
      </c>
      <c r="E471">
        <f>IFERROR(VLOOKUP(実施計画様式!E471,―!$C$40:$D$47,2,FALSE),0)</f>
        <v>0</v>
      </c>
      <c r="F471">
        <f>IFERROR(VLOOKUP(実施計画様式!F471,―!$E$2:$F$2,2,FALSE),0)</f>
        <v>0</v>
      </c>
      <c r="G471">
        <f>IFERROR(VLOOKUP(実施計画様式!G471,―!$G$2:$H$2,2,FALSE),0)</f>
        <v>0</v>
      </c>
      <c r="H471">
        <f>IFERROR(VLOOKUP(実施計画様式!H471,―!$I$2:$J$2,2,FALSE),0)</f>
        <v>0</v>
      </c>
      <c r="J471">
        <f>IFERROR(VLOOKUP(実施計画様式!J471,―!$K$2:$L$2,2,FALSE),0)</f>
        <v>0</v>
      </c>
      <c r="K471">
        <f>IFERROR(VLOOKUP(実施計画様式!K471,―!$M$2:$N$2,2,FALSE),0)</f>
        <v>0</v>
      </c>
      <c r="L471">
        <f>IFERROR(VLOOKUP(実施計画様式!L471,―!$O$2:$P$10,2,FALSE),0)</f>
        <v>0</v>
      </c>
      <c r="AG471">
        <f>IFERROR(VLOOKUP(実施計画様式!AG471,―!$Q$2:$R$3,2,FALSE),0)</f>
        <v>0</v>
      </c>
      <c r="AH471">
        <f>IFERROR(VLOOKUP(実施計画様式!AH471,―!$S$2:$T$3,2,FALSE),0)</f>
        <v>0</v>
      </c>
      <c r="AI471">
        <f>IFERROR(VLOOKUP(実施計画様式!AI471,―!$U$2:$V$3,2,FALSE),0)</f>
        <v>0</v>
      </c>
      <c r="AJ471">
        <f>IFERROR(VLOOKUP(実施計画様式!AJ471,―!$AD$2:$AE$14,2,FALSE),0)</f>
        <v>0</v>
      </c>
      <c r="AK471">
        <f>IFERROR(VLOOKUP(実施計画様式!AK471,―!$AD$2:$AE$14,2,FALSE),0)</f>
        <v>0</v>
      </c>
      <c r="AQ471">
        <f>IFERROR(VLOOKUP(実施計画様式!AQ471,―!$AG$2:$AH$4,2,FALSE),0)</f>
        <v>0</v>
      </c>
      <c r="AS471">
        <f t="shared" si="5"/>
        <v>0</v>
      </c>
      <c r="AT471">
        <v>99</v>
      </c>
      <c r="BB471" s="652" t="str">
        <f>IF(実施計画様式!F471="","",IF(PRODUCT(D471:AQ471)=0,"error",""))</f>
        <v/>
      </c>
    </row>
    <row r="472" spans="3:54">
      <c r="C472">
        <v>391</v>
      </c>
      <c r="D472" s="536">
        <f>IFERROR(VLOOKUP(実施計画様式!D472,―!A$14:B$16,2,FALSE),0)</f>
        <v>0</v>
      </c>
      <c r="E472">
        <f>IFERROR(VLOOKUP(実施計画様式!E472,―!$C$40:$D$47,2,FALSE),0)</f>
        <v>0</v>
      </c>
      <c r="F472">
        <f>IFERROR(VLOOKUP(実施計画様式!F472,―!$E$2:$F$2,2,FALSE),0)</f>
        <v>0</v>
      </c>
      <c r="G472">
        <f>IFERROR(VLOOKUP(実施計画様式!G472,―!$G$2:$H$2,2,FALSE),0)</f>
        <v>0</v>
      </c>
      <c r="H472">
        <f>IFERROR(VLOOKUP(実施計画様式!H472,―!$I$2:$J$2,2,FALSE),0)</f>
        <v>0</v>
      </c>
      <c r="J472">
        <f>IFERROR(VLOOKUP(実施計画様式!J472,―!$K$2:$L$2,2,FALSE),0)</f>
        <v>0</v>
      </c>
      <c r="K472">
        <f>IFERROR(VLOOKUP(実施計画様式!K472,―!$M$2:$N$2,2,FALSE),0)</f>
        <v>0</v>
      </c>
      <c r="L472">
        <f>IFERROR(VLOOKUP(実施計画様式!L472,―!$O$2:$P$10,2,FALSE),0)</f>
        <v>0</v>
      </c>
      <c r="AG472">
        <f>IFERROR(VLOOKUP(実施計画様式!AG472,―!$Q$2:$R$3,2,FALSE),0)</f>
        <v>0</v>
      </c>
      <c r="AH472">
        <f>IFERROR(VLOOKUP(実施計画様式!AH472,―!$S$2:$T$3,2,FALSE),0)</f>
        <v>0</v>
      </c>
      <c r="AI472">
        <f>IFERROR(VLOOKUP(実施計画様式!AI472,―!$U$2:$V$3,2,FALSE),0)</f>
        <v>0</v>
      </c>
      <c r="AJ472">
        <f>IFERROR(VLOOKUP(実施計画様式!AJ472,―!$AD$2:$AE$14,2,FALSE),0)</f>
        <v>0</v>
      </c>
      <c r="AK472">
        <f>IFERROR(VLOOKUP(実施計画様式!AK472,―!$AD$2:$AE$14,2,FALSE),0)</f>
        <v>0</v>
      </c>
      <c r="AQ472">
        <f>IFERROR(VLOOKUP(実施計画様式!AQ472,―!$AG$2:$AH$4,2,FALSE),0)</f>
        <v>0</v>
      </c>
      <c r="AS472">
        <f t="shared" si="5"/>
        <v>0</v>
      </c>
      <c r="AT472">
        <v>99</v>
      </c>
      <c r="BB472" s="652" t="str">
        <f>IF(実施計画様式!F472="","",IF(PRODUCT(D472:AQ472)=0,"error",""))</f>
        <v/>
      </c>
    </row>
    <row r="473" spans="3:54">
      <c r="C473">
        <v>392</v>
      </c>
      <c r="D473" s="536">
        <f>IFERROR(VLOOKUP(実施計画様式!D473,―!A$14:B$16,2,FALSE),0)</f>
        <v>0</v>
      </c>
      <c r="E473">
        <f>IFERROR(VLOOKUP(実施計画様式!E473,―!$C$40:$D$47,2,FALSE),0)</f>
        <v>0</v>
      </c>
      <c r="F473">
        <f>IFERROR(VLOOKUP(実施計画様式!F473,―!$E$2:$F$2,2,FALSE),0)</f>
        <v>0</v>
      </c>
      <c r="G473">
        <f>IFERROR(VLOOKUP(実施計画様式!G473,―!$G$2:$H$2,2,FALSE),0)</f>
        <v>0</v>
      </c>
      <c r="H473">
        <f>IFERROR(VLOOKUP(実施計画様式!H473,―!$I$2:$J$2,2,FALSE),0)</f>
        <v>0</v>
      </c>
      <c r="J473">
        <f>IFERROR(VLOOKUP(実施計画様式!J473,―!$K$2:$L$2,2,FALSE),0)</f>
        <v>0</v>
      </c>
      <c r="K473">
        <f>IFERROR(VLOOKUP(実施計画様式!K473,―!$M$2:$N$2,2,FALSE),0)</f>
        <v>0</v>
      </c>
      <c r="L473">
        <f>IFERROR(VLOOKUP(実施計画様式!L473,―!$O$2:$P$10,2,FALSE),0)</f>
        <v>0</v>
      </c>
      <c r="AG473">
        <f>IFERROR(VLOOKUP(実施計画様式!AG473,―!$Q$2:$R$3,2,FALSE),0)</f>
        <v>0</v>
      </c>
      <c r="AH473">
        <f>IFERROR(VLOOKUP(実施計画様式!AH473,―!$S$2:$T$3,2,FALSE),0)</f>
        <v>0</v>
      </c>
      <c r="AI473">
        <f>IFERROR(VLOOKUP(実施計画様式!AI473,―!$U$2:$V$3,2,FALSE),0)</f>
        <v>0</v>
      </c>
      <c r="AJ473">
        <f>IFERROR(VLOOKUP(実施計画様式!AJ473,―!$AD$2:$AE$14,2,FALSE),0)</f>
        <v>0</v>
      </c>
      <c r="AK473">
        <f>IFERROR(VLOOKUP(実施計画様式!AK473,―!$AD$2:$AE$14,2,FALSE),0)</f>
        <v>0</v>
      </c>
      <c r="AQ473">
        <f>IFERROR(VLOOKUP(実施計画様式!AQ473,―!$AG$2:$AH$4,2,FALSE),0)</f>
        <v>0</v>
      </c>
      <c r="AS473">
        <f t="shared" si="5"/>
        <v>0</v>
      </c>
      <c r="AT473">
        <v>99</v>
      </c>
      <c r="BB473" s="652" t="str">
        <f>IF(実施計画様式!F473="","",IF(PRODUCT(D473:AQ473)=0,"error",""))</f>
        <v/>
      </c>
    </row>
    <row r="474" spans="3:54">
      <c r="C474">
        <v>393</v>
      </c>
      <c r="D474" s="536">
        <f>IFERROR(VLOOKUP(実施計画様式!D474,―!A$14:B$16,2,FALSE),0)</f>
        <v>0</v>
      </c>
      <c r="E474">
        <f>IFERROR(VLOOKUP(実施計画様式!E474,―!$C$40:$D$47,2,FALSE),0)</f>
        <v>0</v>
      </c>
      <c r="F474">
        <f>IFERROR(VLOOKUP(実施計画様式!F474,―!$E$2:$F$2,2,FALSE),0)</f>
        <v>0</v>
      </c>
      <c r="G474">
        <f>IFERROR(VLOOKUP(実施計画様式!G474,―!$G$2:$H$2,2,FALSE),0)</f>
        <v>0</v>
      </c>
      <c r="H474">
        <f>IFERROR(VLOOKUP(実施計画様式!H474,―!$I$2:$J$2,2,FALSE),0)</f>
        <v>0</v>
      </c>
      <c r="J474">
        <f>IFERROR(VLOOKUP(実施計画様式!J474,―!$K$2:$L$2,2,FALSE),0)</f>
        <v>0</v>
      </c>
      <c r="K474">
        <f>IFERROR(VLOOKUP(実施計画様式!K474,―!$M$2:$N$2,2,FALSE),0)</f>
        <v>0</v>
      </c>
      <c r="L474">
        <f>IFERROR(VLOOKUP(実施計画様式!L474,―!$O$2:$P$10,2,FALSE),0)</f>
        <v>0</v>
      </c>
      <c r="AG474">
        <f>IFERROR(VLOOKUP(実施計画様式!AG474,―!$Q$2:$R$3,2,FALSE),0)</f>
        <v>0</v>
      </c>
      <c r="AH474">
        <f>IFERROR(VLOOKUP(実施計画様式!AH474,―!$S$2:$T$3,2,FALSE),0)</f>
        <v>0</v>
      </c>
      <c r="AI474">
        <f>IFERROR(VLOOKUP(実施計画様式!AI474,―!$U$2:$V$3,2,FALSE),0)</f>
        <v>0</v>
      </c>
      <c r="AJ474">
        <f>IFERROR(VLOOKUP(実施計画様式!AJ474,―!$AD$2:$AE$14,2,FALSE),0)</f>
        <v>0</v>
      </c>
      <c r="AK474">
        <f>IFERROR(VLOOKUP(実施計画様式!AK474,―!$AD$2:$AE$14,2,FALSE),0)</f>
        <v>0</v>
      </c>
      <c r="AQ474">
        <f>IFERROR(VLOOKUP(実施計画様式!AQ474,―!$AG$2:$AH$4,2,FALSE),0)</f>
        <v>0</v>
      </c>
      <c r="AS474">
        <f t="shared" si="5"/>
        <v>0</v>
      </c>
      <c r="AT474">
        <v>99</v>
      </c>
      <c r="BB474" s="652" t="str">
        <f>IF(実施計画様式!F474="","",IF(PRODUCT(D474:AQ474)=0,"error",""))</f>
        <v/>
      </c>
    </row>
    <row r="475" spans="3:54">
      <c r="C475">
        <v>394</v>
      </c>
      <c r="D475" s="536">
        <f>IFERROR(VLOOKUP(実施計画様式!D475,―!A$14:B$16,2,FALSE),0)</f>
        <v>0</v>
      </c>
      <c r="E475">
        <f>IFERROR(VLOOKUP(実施計画様式!E475,―!$C$40:$D$47,2,FALSE),0)</f>
        <v>0</v>
      </c>
      <c r="F475">
        <f>IFERROR(VLOOKUP(実施計画様式!F475,―!$E$2:$F$2,2,FALSE),0)</f>
        <v>0</v>
      </c>
      <c r="G475">
        <f>IFERROR(VLOOKUP(実施計画様式!G475,―!$G$2:$H$2,2,FALSE),0)</f>
        <v>0</v>
      </c>
      <c r="H475">
        <f>IFERROR(VLOOKUP(実施計画様式!H475,―!$I$2:$J$2,2,FALSE),0)</f>
        <v>0</v>
      </c>
      <c r="J475">
        <f>IFERROR(VLOOKUP(実施計画様式!J475,―!$K$2:$L$2,2,FALSE),0)</f>
        <v>0</v>
      </c>
      <c r="K475">
        <f>IFERROR(VLOOKUP(実施計画様式!K475,―!$M$2:$N$2,2,FALSE),0)</f>
        <v>0</v>
      </c>
      <c r="L475">
        <f>IFERROR(VLOOKUP(実施計画様式!L475,―!$O$2:$P$10,2,FALSE),0)</f>
        <v>0</v>
      </c>
      <c r="AG475">
        <f>IFERROR(VLOOKUP(実施計画様式!AG475,―!$Q$2:$R$3,2,FALSE),0)</f>
        <v>0</v>
      </c>
      <c r="AH475">
        <f>IFERROR(VLOOKUP(実施計画様式!AH475,―!$S$2:$T$3,2,FALSE),0)</f>
        <v>0</v>
      </c>
      <c r="AI475">
        <f>IFERROR(VLOOKUP(実施計画様式!AI475,―!$U$2:$V$3,2,FALSE),0)</f>
        <v>0</v>
      </c>
      <c r="AJ475">
        <f>IFERROR(VLOOKUP(実施計画様式!AJ475,―!$AD$2:$AE$14,2,FALSE),0)</f>
        <v>0</v>
      </c>
      <c r="AK475">
        <f>IFERROR(VLOOKUP(実施計画様式!AK475,―!$AD$2:$AE$14,2,FALSE),0)</f>
        <v>0</v>
      </c>
      <c r="AQ475">
        <f>IFERROR(VLOOKUP(実施計画様式!AQ475,―!$AG$2:$AH$4,2,FALSE),0)</f>
        <v>0</v>
      </c>
      <c r="AS475">
        <f t="shared" ref="AS475:AS481" si="6">IF(AI475=1,"事業終期_通常",IF(AI475=2,"事業終期_基金",0))</f>
        <v>0</v>
      </c>
      <c r="AT475">
        <v>99</v>
      </c>
      <c r="BB475" s="652" t="str">
        <f>IF(実施計画様式!F475="","",IF(PRODUCT(D475:AQ475)=0,"error",""))</f>
        <v/>
      </c>
    </row>
    <row r="476" spans="3:54">
      <c r="C476">
        <v>395</v>
      </c>
      <c r="D476" s="536">
        <f>IFERROR(VLOOKUP(実施計画様式!D476,―!A$14:B$16,2,FALSE),0)</f>
        <v>0</v>
      </c>
      <c r="E476">
        <f>IFERROR(VLOOKUP(実施計画様式!E476,―!$C$40:$D$47,2,FALSE),0)</f>
        <v>0</v>
      </c>
      <c r="F476">
        <f>IFERROR(VLOOKUP(実施計画様式!F476,―!$E$2:$F$2,2,FALSE),0)</f>
        <v>0</v>
      </c>
      <c r="G476">
        <f>IFERROR(VLOOKUP(実施計画様式!G476,―!$G$2:$H$2,2,FALSE),0)</f>
        <v>0</v>
      </c>
      <c r="H476">
        <f>IFERROR(VLOOKUP(実施計画様式!H476,―!$I$2:$J$2,2,FALSE),0)</f>
        <v>0</v>
      </c>
      <c r="J476">
        <f>IFERROR(VLOOKUP(実施計画様式!J476,―!$K$2:$L$2,2,FALSE),0)</f>
        <v>0</v>
      </c>
      <c r="K476">
        <f>IFERROR(VLOOKUP(実施計画様式!K476,―!$M$2:$N$2,2,FALSE),0)</f>
        <v>0</v>
      </c>
      <c r="L476">
        <f>IFERROR(VLOOKUP(実施計画様式!L476,―!$O$2:$P$10,2,FALSE),0)</f>
        <v>0</v>
      </c>
      <c r="AG476">
        <f>IFERROR(VLOOKUP(実施計画様式!AG476,―!$Q$2:$R$3,2,FALSE),0)</f>
        <v>0</v>
      </c>
      <c r="AH476">
        <f>IFERROR(VLOOKUP(実施計画様式!AH476,―!$S$2:$T$3,2,FALSE),0)</f>
        <v>0</v>
      </c>
      <c r="AI476">
        <f>IFERROR(VLOOKUP(実施計画様式!AI476,―!$U$2:$V$3,2,FALSE),0)</f>
        <v>0</v>
      </c>
      <c r="AJ476">
        <f>IFERROR(VLOOKUP(実施計画様式!AJ476,―!$AD$2:$AE$14,2,FALSE),0)</f>
        <v>0</v>
      </c>
      <c r="AK476">
        <f>IFERROR(VLOOKUP(実施計画様式!AK476,―!$AD$2:$AE$14,2,FALSE),0)</f>
        <v>0</v>
      </c>
      <c r="AQ476">
        <f>IFERROR(VLOOKUP(実施計画様式!AQ476,―!$AG$2:$AH$4,2,FALSE),0)</f>
        <v>0</v>
      </c>
      <c r="AS476">
        <f t="shared" si="6"/>
        <v>0</v>
      </c>
      <c r="AT476">
        <v>99</v>
      </c>
      <c r="BB476" s="652" t="str">
        <f>IF(実施計画様式!F476="","",IF(PRODUCT(D476:AQ476)=0,"error",""))</f>
        <v/>
      </c>
    </row>
    <row r="477" spans="3:54">
      <c r="C477">
        <v>396</v>
      </c>
      <c r="D477" s="536">
        <f>IFERROR(VLOOKUP(実施計画様式!D477,―!A$14:B$16,2,FALSE),0)</f>
        <v>0</v>
      </c>
      <c r="E477">
        <f>IFERROR(VLOOKUP(実施計画様式!E477,―!$C$40:$D$47,2,FALSE),0)</f>
        <v>0</v>
      </c>
      <c r="F477">
        <f>IFERROR(VLOOKUP(実施計画様式!F477,―!$E$2:$F$2,2,FALSE),0)</f>
        <v>0</v>
      </c>
      <c r="G477">
        <f>IFERROR(VLOOKUP(実施計画様式!G477,―!$G$2:$H$2,2,FALSE),0)</f>
        <v>0</v>
      </c>
      <c r="H477">
        <f>IFERROR(VLOOKUP(実施計画様式!H477,―!$I$2:$J$2,2,FALSE),0)</f>
        <v>0</v>
      </c>
      <c r="J477">
        <f>IFERROR(VLOOKUP(実施計画様式!J477,―!$K$2:$L$2,2,FALSE),0)</f>
        <v>0</v>
      </c>
      <c r="K477">
        <f>IFERROR(VLOOKUP(実施計画様式!K477,―!$M$2:$N$2,2,FALSE),0)</f>
        <v>0</v>
      </c>
      <c r="L477">
        <f>IFERROR(VLOOKUP(実施計画様式!L477,―!$O$2:$P$10,2,FALSE),0)</f>
        <v>0</v>
      </c>
      <c r="AG477">
        <f>IFERROR(VLOOKUP(実施計画様式!AG477,―!$Q$2:$R$3,2,FALSE),0)</f>
        <v>0</v>
      </c>
      <c r="AH477">
        <f>IFERROR(VLOOKUP(実施計画様式!AH477,―!$S$2:$T$3,2,FALSE),0)</f>
        <v>0</v>
      </c>
      <c r="AI477">
        <f>IFERROR(VLOOKUP(実施計画様式!AI477,―!$U$2:$V$3,2,FALSE),0)</f>
        <v>0</v>
      </c>
      <c r="AJ477">
        <f>IFERROR(VLOOKUP(実施計画様式!AJ477,―!$AD$2:$AE$14,2,FALSE),0)</f>
        <v>0</v>
      </c>
      <c r="AK477">
        <f>IFERROR(VLOOKUP(実施計画様式!AK477,―!$AD$2:$AE$14,2,FALSE),0)</f>
        <v>0</v>
      </c>
      <c r="AQ477">
        <f>IFERROR(VLOOKUP(実施計画様式!AQ477,―!$AG$2:$AH$4,2,FALSE),0)</f>
        <v>0</v>
      </c>
      <c r="AS477">
        <f t="shared" si="6"/>
        <v>0</v>
      </c>
      <c r="AT477">
        <v>99</v>
      </c>
      <c r="BB477" s="652" t="str">
        <f>IF(実施計画様式!F477="","",IF(PRODUCT(D477:AQ477)=0,"error",""))</f>
        <v/>
      </c>
    </row>
    <row r="478" spans="3:54">
      <c r="C478">
        <v>397</v>
      </c>
      <c r="D478" s="536">
        <f>IFERROR(VLOOKUP(実施計画様式!D478,―!A$14:B$16,2,FALSE),0)</f>
        <v>0</v>
      </c>
      <c r="E478">
        <f>IFERROR(VLOOKUP(実施計画様式!E478,―!$C$40:$D$47,2,FALSE),0)</f>
        <v>0</v>
      </c>
      <c r="F478">
        <f>IFERROR(VLOOKUP(実施計画様式!F478,―!$E$2:$F$2,2,FALSE),0)</f>
        <v>0</v>
      </c>
      <c r="G478">
        <f>IFERROR(VLOOKUP(実施計画様式!G478,―!$G$2:$H$2,2,FALSE),0)</f>
        <v>0</v>
      </c>
      <c r="H478">
        <f>IFERROR(VLOOKUP(実施計画様式!H478,―!$I$2:$J$2,2,FALSE),0)</f>
        <v>0</v>
      </c>
      <c r="J478">
        <f>IFERROR(VLOOKUP(実施計画様式!J478,―!$K$2:$L$2,2,FALSE),0)</f>
        <v>0</v>
      </c>
      <c r="K478">
        <f>IFERROR(VLOOKUP(実施計画様式!K478,―!$M$2:$N$2,2,FALSE),0)</f>
        <v>0</v>
      </c>
      <c r="L478">
        <f>IFERROR(VLOOKUP(実施計画様式!L478,―!$O$2:$P$10,2,FALSE),0)</f>
        <v>0</v>
      </c>
      <c r="AG478">
        <f>IFERROR(VLOOKUP(実施計画様式!AG478,―!$Q$2:$R$3,2,FALSE),0)</f>
        <v>0</v>
      </c>
      <c r="AH478">
        <f>IFERROR(VLOOKUP(実施計画様式!AH478,―!$S$2:$T$3,2,FALSE),0)</f>
        <v>0</v>
      </c>
      <c r="AI478">
        <f>IFERROR(VLOOKUP(実施計画様式!AI478,―!$U$2:$V$3,2,FALSE),0)</f>
        <v>0</v>
      </c>
      <c r="AJ478">
        <f>IFERROR(VLOOKUP(実施計画様式!AJ478,―!$AD$2:$AE$14,2,FALSE),0)</f>
        <v>0</v>
      </c>
      <c r="AK478">
        <f>IFERROR(VLOOKUP(実施計画様式!AK478,―!$AD$2:$AE$14,2,FALSE),0)</f>
        <v>0</v>
      </c>
      <c r="AQ478">
        <f>IFERROR(VLOOKUP(実施計画様式!AQ478,―!$AG$2:$AH$4,2,FALSE),0)</f>
        <v>0</v>
      </c>
      <c r="AS478">
        <f t="shared" si="6"/>
        <v>0</v>
      </c>
      <c r="AT478">
        <v>99</v>
      </c>
      <c r="BB478" s="652" t="str">
        <f>IF(実施計画様式!F478="","",IF(PRODUCT(D478:AQ478)=0,"error",""))</f>
        <v/>
      </c>
    </row>
    <row r="479" spans="3:54">
      <c r="C479">
        <v>398</v>
      </c>
      <c r="D479" s="536">
        <f>IFERROR(VLOOKUP(実施計画様式!D479,―!A$14:B$16,2,FALSE),0)</f>
        <v>0</v>
      </c>
      <c r="E479">
        <f>IFERROR(VLOOKUP(実施計画様式!E479,―!$C$40:$D$47,2,FALSE),0)</f>
        <v>0</v>
      </c>
      <c r="F479">
        <f>IFERROR(VLOOKUP(実施計画様式!F479,―!$E$2:$F$2,2,FALSE),0)</f>
        <v>0</v>
      </c>
      <c r="G479">
        <f>IFERROR(VLOOKUP(実施計画様式!G479,―!$G$2:$H$2,2,FALSE),0)</f>
        <v>0</v>
      </c>
      <c r="H479">
        <f>IFERROR(VLOOKUP(実施計画様式!H479,―!$I$2:$J$2,2,FALSE),0)</f>
        <v>0</v>
      </c>
      <c r="J479">
        <f>IFERROR(VLOOKUP(実施計画様式!J479,―!$K$2:$L$2,2,FALSE),0)</f>
        <v>0</v>
      </c>
      <c r="K479">
        <f>IFERROR(VLOOKUP(実施計画様式!K479,―!$M$2:$N$2,2,FALSE),0)</f>
        <v>0</v>
      </c>
      <c r="L479">
        <f>IFERROR(VLOOKUP(実施計画様式!L479,―!$O$2:$P$10,2,FALSE),0)</f>
        <v>0</v>
      </c>
      <c r="AG479">
        <f>IFERROR(VLOOKUP(実施計画様式!AG479,―!$Q$2:$R$3,2,FALSE),0)</f>
        <v>0</v>
      </c>
      <c r="AH479">
        <f>IFERROR(VLOOKUP(実施計画様式!AH479,―!$S$2:$T$3,2,FALSE),0)</f>
        <v>0</v>
      </c>
      <c r="AI479">
        <f>IFERROR(VLOOKUP(実施計画様式!AI479,―!$U$2:$V$3,2,FALSE),0)</f>
        <v>0</v>
      </c>
      <c r="AJ479">
        <f>IFERROR(VLOOKUP(実施計画様式!AJ479,―!$AD$2:$AE$14,2,FALSE),0)</f>
        <v>0</v>
      </c>
      <c r="AK479">
        <f>IFERROR(VLOOKUP(実施計画様式!AK479,―!$AD$2:$AE$14,2,FALSE),0)</f>
        <v>0</v>
      </c>
      <c r="AQ479">
        <f>IFERROR(VLOOKUP(実施計画様式!AQ479,―!$AG$2:$AH$4,2,FALSE),0)</f>
        <v>0</v>
      </c>
      <c r="AS479">
        <f t="shared" si="6"/>
        <v>0</v>
      </c>
      <c r="AT479">
        <v>99</v>
      </c>
      <c r="BB479" s="652" t="str">
        <f>IF(実施計画様式!F479="","",IF(PRODUCT(D479:AQ479)=0,"error",""))</f>
        <v/>
      </c>
    </row>
    <row r="480" spans="3:54">
      <c r="C480">
        <v>399</v>
      </c>
      <c r="D480" s="536">
        <f>IFERROR(VLOOKUP(実施計画様式!D480,―!A$14:B$16,2,FALSE),0)</f>
        <v>0</v>
      </c>
      <c r="E480">
        <f>IFERROR(VLOOKUP(実施計画様式!E480,―!$C$40:$D$47,2,FALSE),0)</f>
        <v>0</v>
      </c>
      <c r="F480">
        <f>IFERROR(VLOOKUP(実施計画様式!F480,―!$E$2:$F$2,2,FALSE),0)</f>
        <v>0</v>
      </c>
      <c r="G480">
        <f>IFERROR(VLOOKUP(実施計画様式!G480,―!$G$2:$H$2,2,FALSE),0)</f>
        <v>0</v>
      </c>
      <c r="H480">
        <f>IFERROR(VLOOKUP(実施計画様式!H480,―!$I$2:$J$2,2,FALSE),0)</f>
        <v>0</v>
      </c>
      <c r="J480">
        <f>IFERROR(VLOOKUP(実施計画様式!J480,―!$K$2:$L$2,2,FALSE),0)</f>
        <v>0</v>
      </c>
      <c r="K480">
        <f>IFERROR(VLOOKUP(実施計画様式!K480,―!$M$2:$N$2,2,FALSE),0)</f>
        <v>0</v>
      </c>
      <c r="L480">
        <f>IFERROR(VLOOKUP(実施計画様式!L480,―!$O$2:$P$10,2,FALSE),0)</f>
        <v>0</v>
      </c>
      <c r="AG480">
        <f>IFERROR(VLOOKUP(実施計画様式!AG480,―!$Q$2:$R$3,2,FALSE),0)</f>
        <v>0</v>
      </c>
      <c r="AH480">
        <f>IFERROR(VLOOKUP(実施計画様式!AH480,―!$S$2:$T$3,2,FALSE),0)</f>
        <v>0</v>
      </c>
      <c r="AI480">
        <f>IFERROR(VLOOKUP(実施計画様式!AI480,―!$U$2:$V$3,2,FALSE),0)</f>
        <v>0</v>
      </c>
      <c r="AJ480">
        <f>IFERROR(VLOOKUP(実施計画様式!AJ480,―!$AD$2:$AE$14,2,FALSE),0)</f>
        <v>0</v>
      </c>
      <c r="AK480">
        <f>IFERROR(VLOOKUP(実施計画様式!AK480,―!$AD$2:$AE$14,2,FALSE),0)</f>
        <v>0</v>
      </c>
      <c r="AQ480">
        <f>IFERROR(VLOOKUP(実施計画様式!AQ480,―!$AG$2:$AH$4,2,FALSE),0)</f>
        <v>0</v>
      </c>
      <c r="AS480">
        <f t="shared" si="6"/>
        <v>0</v>
      </c>
      <c r="AT480">
        <v>99</v>
      </c>
      <c r="BB480" s="652" t="str">
        <f>IF(実施計画様式!F480="","",IF(PRODUCT(D480:AQ480)=0,"error",""))</f>
        <v/>
      </c>
    </row>
    <row r="481" spans="3:54">
      <c r="C481">
        <v>400</v>
      </c>
      <c r="D481" s="536">
        <f>IFERROR(VLOOKUP(実施計画様式!D481,―!A$14:B$16,2,FALSE),0)</f>
        <v>0</v>
      </c>
      <c r="E481">
        <f>IFERROR(VLOOKUP(実施計画様式!E481,―!$C$40:$D$47,2,FALSE),0)</f>
        <v>0</v>
      </c>
      <c r="F481">
        <f>IFERROR(VLOOKUP(実施計画様式!F481,―!$E$2:$F$2,2,FALSE),0)</f>
        <v>0</v>
      </c>
      <c r="G481">
        <f>IFERROR(VLOOKUP(実施計画様式!G481,―!$G$2:$H$2,2,FALSE),0)</f>
        <v>0</v>
      </c>
      <c r="H481">
        <f>IFERROR(VLOOKUP(実施計画様式!H481,―!$I$2:$J$2,2,FALSE),0)</f>
        <v>0</v>
      </c>
      <c r="J481">
        <f>IFERROR(VLOOKUP(実施計画様式!J481,―!$K$2:$L$2,2,FALSE),0)</f>
        <v>0</v>
      </c>
      <c r="K481">
        <f>IFERROR(VLOOKUP(実施計画様式!K481,―!$M$2:$N$2,2,FALSE),0)</f>
        <v>0</v>
      </c>
      <c r="L481">
        <f>IFERROR(VLOOKUP(実施計画様式!L481,―!$O$2:$P$10,2,FALSE),0)</f>
        <v>0</v>
      </c>
      <c r="AG481">
        <f>IFERROR(VLOOKUP(実施計画様式!AG481,―!$Q$2:$R$3,2,FALSE),0)</f>
        <v>0</v>
      </c>
      <c r="AH481">
        <f>IFERROR(VLOOKUP(実施計画様式!AH481,―!$S$2:$T$3,2,FALSE),0)</f>
        <v>0</v>
      </c>
      <c r="AI481">
        <f>IFERROR(VLOOKUP(実施計画様式!AI481,―!$U$2:$V$3,2,FALSE),0)</f>
        <v>0</v>
      </c>
      <c r="AJ481">
        <f>IFERROR(VLOOKUP(実施計画様式!AJ481,―!$AD$2:$AE$14,2,FALSE),0)</f>
        <v>0</v>
      </c>
      <c r="AK481">
        <f>IFERROR(VLOOKUP(実施計画様式!AK481,―!$AD$2:$AE$14,2,FALSE),0)</f>
        <v>0</v>
      </c>
      <c r="AQ481">
        <f>IFERROR(VLOOKUP(実施計画様式!AQ481,―!$AG$2:$AH$4,2,FALSE),0)</f>
        <v>0</v>
      </c>
      <c r="AS481">
        <f t="shared" si="6"/>
        <v>0</v>
      </c>
      <c r="AT481">
        <v>99</v>
      </c>
      <c r="BB481" s="652" t="str">
        <f>IF(実施計画様式!F481="","",IF(PRODUCT(D481:AQ481)=0,"error",""))</f>
        <v/>
      </c>
    </row>
  </sheetData>
  <mergeCells count="29">
    <mergeCell ref="Q71:R71"/>
    <mergeCell ref="S71:T71"/>
    <mergeCell ref="C69:C72"/>
    <mergeCell ref="D69:D72"/>
    <mergeCell ref="E69:E72"/>
    <mergeCell ref="F69:F72"/>
    <mergeCell ref="G69:G72"/>
    <mergeCell ref="H69:H72"/>
    <mergeCell ref="I69:I72"/>
    <mergeCell ref="J69:J72"/>
    <mergeCell ref="K69:K72"/>
    <mergeCell ref="L69:L72"/>
    <mergeCell ref="U69:W72"/>
    <mergeCell ref="AF69:AF72"/>
    <mergeCell ref="AG69:AG72"/>
    <mergeCell ref="AH69:AH72"/>
    <mergeCell ref="AI69:AI72"/>
    <mergeCell ref="AJ69:AJ72"/>
    <mergeCell ref="AK69:AK72"/>
    <mergeCell ref="AL69:AL72"/>
    <mergeCell ref="AM69:AM72"/>
    <mergeCell ref="AN69:AN72"/>
    <mergeCell ref="AO69:AO72"/>
    <mergeCell ref="AP69:AP72"/>
    <mergeCell ref="AQ69:AQ72"/>
    <mergeCell ref="M70:M72"/>
    <mergeCell ref="N70:N72"/>
    <mergeCell ref="O70:O71"/>
    <mergeCell ref="AE70:AE71"/>
  </mergeCells>
  <phoneticPr fontId="19"/>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F55"/>
  <sheetViews>
    <sheetView showGridLines="0" view="pageBreakPreview" zoomScaleSheetLayoutView="100" workbookViewId="0">
      <selection activeCell="D19" sqref="D19:E19"/>
    </sheetView>
  </sheetViews>
  <sheetFormatPr defaultColWidth="9" defaultRowHeight="13.2"/>
  <cols>
    <col min="1" max="1" width="3.33203125" style="653" customWidth="1"/>
    <col min="2" max="2" width="2.21875" style="653" customWidth="1"/>
    <col min="3" max="3" width="89.88671875" style="654" customWidth="1"/>
    <col min="4" max="4" width="33.77734375" style="654" customWidth="1"/>
    <col min="5" max="5" width="31.109375" style="654" customWidth="1"/>
    <col min="6" max="6" width="9" style="654" hidden="1" customWidth="1"/>
    <col min="7" max="16384" width="9" style="654"/>
  </cols>
  <sheetData>
    <row r="1" spans="1:6" ht="24.75" customHeight="1">
      <c r="A1" s="655" t="s">
        <v>7415</v>
      </c>
      <c r="B1" s="655"/>
      <c r="C1" s="655"/>
      <c r="D1" s="708" t="s">
        <v>161</v>
      </c>
      <c r="E1" s="727" t="str">
        <f>実施計画様式!I3&amp;実施計画様式!I4</f>
        <v>福岡県大刀洗町</v>
      </c>
    </row>
    <row r="2" spans="1:6" ht="24.75" customHeight="1">
      <c r="A2" s="656" t="s">
        <v>7351</v>
      </c>
      <c r="B2" s="675"/>
      <c r="C2" s="701"/>
      <c r="D2" s="709" t="s">
        <v>50</v>
      </c>
      <c r="E2" s="727" t="str">
        <f>実施計画様式!I6</f>
        <v>総務課</v>
      </c>
    </row>
    <row r="3" spans="1:6" ht="27" customHeight="1">
      <c r="A3" s="657" t="str">
        <f>IF(F55&gt;0,"未チェック箇所があります。","完了")</f>
        <v>完了</v>
      </c>
      <c r="B3" s="676"/>
      <c r="C3" s="702"/>
      <c r="D3" s="710" t="s">
        <v>59</v>
      </c>
      <c r="E3" s="727" t="str">
        <f>実施計画様式!I7</f>
        <v>福岡</v>
      </c>
    </row>
    <row r="4" spans="1:6" ht="36" customHeight="1">
      <c r="A4" s="658"/>
      <c r="B4" s="677"/>
      <c r="C4" s="677"/>
      <c r="D4" s="711" t="s">
        <v>5992</v>
      </c>
      <c r="E4" s="728"/>
    </row>
    <row r="5" spans="1:6" ht="30" customHeight="1">
      <c r="A5" s="659" t="s">
        <v>6011</v>
      </c>
      <c r="B5" s="678"/>
      <c r="C5" s="678"/>
      <c r="D5" s="678"/>
      <c r="E5" s="729"/>
    </row>
    <row r="6" spans="1:6" ht="39.9" customHeight="1">
      <c r="A6" s="660"/>
      <c r="B6" s="679" t="s">
        <v>4037</v>
      </c>
      <c r="C6" s="679"/>
      <c r="D6" s="712" t="s">
        <v>7350</v>
      </c>
      <c r="E6" s="730"/>
      <c r="F6" s="654">
        <f t="shared" ref="F6:F11" si="0">IF(D6="",1,0)</f>
        <v>0</v>
      </c>
    </row>
    <row r="7" spans="1:6" ht="21.9" customHeight="1">
      <c r="A7" s="661"/>
      <c r="B7" s="680" t="s">
        <v>1771</v>
      </c>
      <c r="C7" s="680"/>
      <c r="D7" s="713" t="s">
        <v>7350</v>
      </c>
      <c r="E7" s="731"/>
      <c r="F7" s="654">
        <f t="shared" si="0"/>
        <v>0</v>
      </c>
    </row>
    <row r="8" spans="1:6" ht="73.5" customHeight="1">
      <c r="A8" s="661"/>
      <c r="B8" s="681" t="s">
        <v>7416</v>
      </c>
      <c r="C8" s="681"/>
      <c r="D8" s="714" t="s">
        <v>7350</v>
      </c>
      <c r="E8" s="732"/>
      <c r="F8" s="654">
        <f t="shared" si="0"/>
        <v>0</v>
      </c>
    </row>
    <row r="9" spans="1:6" ht="60" customHeight="1">
      <c r="A9" s="662"/>
      <c r="B9" s="682" t="s">
        <v>1862</v>
      </c>
      <c r="C9" s="681"/>
      <c r="D9" s="714" t="s">
        <v>7350</v>
      </c>
      <c r="E9" s="732"/>
      <c r="F9" s="654">
        <f t="shared" si="0"/>
        <v>0</v>
      </c>
    </row>
    <row r="10" spans="1:6" ht="59.4" customHeight="1">
      <c r="A10" s="662"/>
      <c r="B10" s="682" t="s">
        <v>4091</v>
      </c>
      <c r="C10" s="681"/>
      <c r="D10" s="714" t="s">
        <v>7350</v>
      </c>
      <c r="E10" s="732"/>
      <c r="F10" s="654">
        <f t="shared" si="0"/>
        <v>0</v>
      </c>
    </row>
    <row r="11" spans="1:6" ht="67.95" customHeight="1">
      <c r="A11" s="662"/>
      <c r="B11" s="681" t="s">
        <v>6552</v>
      </c>
      <c r="C11" s="681"/>
      <c r="D11" s="715" t="s">
        <v>7350</v>
      </c>
      <c r="E11" s="733"/>
      <c r="F11" s="654">
        <f t="shared" si="0"/>
        <v>0</v>
      </c>
    </row>
    <row r="12" spans="1:6" ht="30.75" customHeight="1">
      <c r="A12" s="663" t="s">
        <v>2668</v>
      </c>
      <c r="B12" s="683"/>
      <c r="C12" s="683"/>
      <c r="D12" s="683"/>
      <c r="E12" s="734"/>
    </row>
    <row r="13" spans="1:6" ht="21.9" customHeight="1">
      <c r="A13" s="664"/>
      <c r="B13" s="684" t="s">
        <v>2852</v>
      </c>
      <c r="C13" s="684"/>
      <c r="D13" s="716" t="s">
        <v>7350</v>
      </c>
      <c r="E13" s="735"/>
      <c r="F13" s="654">
        <f t="shared" ref="F13:F20" si="1">IF(D13="",1,0)</f>
        <v>0</v>
      </c>
    </row>
    <row r="14" spans="1:6" ht="43.5" customHeight="1">
      <c r="A14" s="664"/>
      <c r="B14" s="685"/>
      <c r="C14" s="703" t="s">
        <v>7417</v>
      </c>
      <c r="D14" s="717" t="s">
        <v>7350</v>
      </c>
      <c r="E14" s="736"/>
      <c r="F14" s="654">
        <f t="shared" si="1"/>
        <v>0</v>
      </c>
    </row>
    <row r="15" spans="1:6" ht="21.9" customHeight="1">
      <c r="A15" s="664"/>
      <c r="B15" s="685"/>
      <c r="C15" s="703" t="s">
        <v>404</v>
      </c>
      <c r="D15" s="717" t="s">
        <v>7350</v>
      </c>
      <c r="E15" s="736"/>
      <c r="F15" s="654">
        <f t="shared" si="1"/>
        <v>0</v>
      </c>
    </row>
    <row r="16" spans="1:6" ht="36" customHeight="1">
      <c r="A16" s="664"/>
      <c r="B16" s="685"/>
      <c r="C16" s="703" t="s">
        <v>413</v>
      </c>
      <c r="D16" s="717" t="s">
        <v>7350</v>
      </c>
      <c r="E16" s="736"/>
      <c r="F16" s="654">
        <f t="shared" si="1"/>
        <v>0</v>
      </c>
    </row>
    <row r="17" spans="1:6" ht="43.5" customHeight="1">
      <c r="A17" s="664"/>
      <c r="B17" s="685"/>
      <c r="C17" s="703" t="s">
        <v>277</v>
      </c>
      <c r="D17" s="717" t="s">
        <v>7350</v>
      </c>
      <c r="E17" s="736"/>
      <c r="F17" s="654">
        <f t="shared" si="1"/>
        <v>0</v>
      </c>
    </row>
    <row r="18" spans="1:6" ht="21.9" customHeight="1">
      <c r="A18" s="664"/>
      <c r="B18" s="685"/>
      <c r="C18" s="703" t="s">
        <v>3875</v>
      </c>
      <c r="D18" s="717" t="s">
        <v>7350</v>
      </c>
      <c r="E18" s="736"/>
      <c r="F18" s="654">
        <f t="shared" si="1"/>
        <v>0</v>
      </c>
    </row>
    <row r="19" spans="1:6" ht="75.75" customHeight="1">
      <c r="A19" s="665"/>
      <c r="B19" s="686" t="s">
        <v>1025</v>
      </c>
      <c r="C19" s="686"/>
      <c r="D19" s="718" t="s">
        <v>7350</v>
      </c>
      <c r="E19" s="737"/>
      <c r="F19" s="654">
        <f t="shared" si="1"/>
        <v>0</v>
      </c>
    </row>
    <row r="20" spans="1:6" ht="53.25" customHeight="1">
      <c r="A20" s="666"/>
      <c r="B20" s="687" t="s">
        <v>2156</v>
      </c>
      <c r="C20" s="704"/>
      <c r="D20" s="719" t="s">
        <v>7350</v>
      </c>
      <c r="E20" s="738"/>
      <c r="F20" s="654">
        <f t="shared" si="1"/>
        <v>0</v>
      </c>
    </row>
    <row r="21" spans="1:6" ht="30" customHeight="1">
      <c r="A21" s="667" t="s">
        <v>7349</v>
      </c>
      <c r="B21" s="688"/>
      <c r="C21" s="688"/>
      <c r="D21" s="688"/>
      <c r="E21" s="739"/>
    </row>
    <row r="22" spans="1:6" ht="39.9" customHeight="1">
      <c r="A22" s="668"/>
      <c r="B22" s="689" t="s">
        <v>5098</v>
      </c>
      <c r="C22" s="689"/>
      <c r="D22" s="720" t="str">
        <f>IF(OR(実施計画様式!AR9="error",実施計画様式!AS9="error",実施計画様式!AT9="error",実施計画様式!AU9="error",実施計画様式!AV9="error"),"","○")</f>
        <v>○</v>
      </c>
      <c r="E22" s="740"/>
      <c r="F22" s="654">
        <f t="shared" ref="F22:F54" si="2">IF(D22="",1,0)</f>
        <v>0</v>
      </c>
    </row>
    <row r="23" spans="1:6" ht="39.9" customHeight="1">
      <c r="A23" s="668"/>
      <c r="B23" s="690" t="s">
        <v>833</v>
      </c>
      <c r="C23" s="690"/>
      <c r="D23" s="721" t="str">
        <f>IF(COUNTIF(実施計画様式!AT73:AT481,"error")&gt;0,"","○")</f>
        <v>○</v>
      </c>
      <c r="E23" s="741"/>
      <c r="F23" s="654">
        <f t="shared" si="2"/>
        <v>0</v>
      </c>
    </row>
    <row r="24" spans="1:6" ht="39.9" customHeight="1">
      <c r="A24" s="668"/>
      <c r="B24" s="690" t="s">
        <v>7374</v>
      </c>
      <c r="C24" s="690"/>
      <c r="D24" s="721" t="str">
        <f>IF(COUNTIF(実施計画様式!AU73:AU481,"error")+COUNTIF(実施計画様式!BJ90,"error")&gt;0,"","○")</f>
        <v>○</v>
      </c>
      <c r="E24" s="741"/>
      <c r="F24" s="654">
        <f t="shared" si="2"/>
        <v>0</v>
      </c>
    </row>
    <row r="25" spans="1:6" ht="39.9" customHeight="1">
      <c r="A25" s="668"/>
      <c r="B25" s="690" t="s">
        <v>5791</v>
      </c>
      <c r="C25" s="690"/>
      <c r="D25" s="721" t="str">
        <f>IF(COUNTIF(実施計画様式!AV73:AV481,"error")&gt;0,"","○")</f>
        <v>○</v>
      </c>
      <c r="E25" s="741"/>
      <c r="F25" s="654">
        <f t="shared" si="2"/>
        <v>0</v>
      </c>
    </row>
    <row r="26" spans="1:6" ht="39.9" customHeight="1">
      <c r="A26" s="668"/>
      <c r="B26" s="690" t="s">
        <v>7418</v>
      </c>
      <c r="C26" s="690"/>
      <c r="D26" s="721" t="str">
        <f>IF(COUNTIF(実施計画様式!AW73:AW481,"error")&gt;0,"","○")</f>
        <v>○</v>
      </c>
      <c r="E26" s="741"/>
      <c r="F26" s="654">
        <f t="shared" si="2"/>
        <v>0</v>
      </c>
    </row>
    <row r="27" spans="1:6" ht="39.9" customHeight="1">
      <c r="A27" s="668"/>
      <c r="B27" s="691" t="s">
        <v>7420</v>
      </c>
      <c r="C27" s="691"/>
      <c r="D27" s="721" t="str">
        <f>IF(COUNTIF(実施計画様式!AX73:AX481,"error")&gt;0,"","○")</f>
        <v>○</v>
      </c>
      <c r="E27" s="741"/>
      <c r="F27" s="654">
        <f t="shared" si="2"/>
        <v>0</v>
      </c>
    </row>
    <row r="28" spans="1:6" ht="42.6" customHeight="1">
      <c r="A28" s="669"/>
      <c r="B28" s="690" t="s">
        <v>2966</v>
      </c>
      <c r="C28" s="690"/>
      <c r="D28" s="721" t="str">
        <f>IF(COUNTIF(実施計画様式!AY73:AY481,"error")&gt;0,"","○")</f>
        <v>○</v>
      </c>
      <c r="E28" s="741"/>
      <c r="F28" s="654">
        <f t="shared" si="2"/>
        <v>0</v>
      </c>
    </row>
    <row r="29" spans="1:6" ht="52.2" customHeight="1">
      <c r="A29" s="669"/>
      <c r="B29" s="690" t="s">
        <v>5703</v>
      </c>
      <c r="C29" s="690"/>
      <c r="D29" s="721" t="str">
        <f>IF(COUNTIF(実施計画様式!AZ73:AZ481,"error")&gt;0,"","○")</f>
        <v>○</v>
      </c>
      <c r="E29" s="741"/>
      <c r="F29" s="654">
        <f t="shared" si="2"/>
        <v>0</v>
      </c>
    </row>
    <row r="30" spans="1:6" ht="63.75" customHeight="1">
      <c r="A30" s="669"/>
      <c r="B30" s="690" t="s">
        <v>4480</v>
      </c>
      <c r="C30" s="690"/>
      <c r="D30" s="721" t="str">
        <f>IF(COUNTIF(実施計画様式!BA73:BA481,"error")&gt;0,"","○")</f>
        <v>○</v>
      </c>
      <c r="E30" s="741"/>
      <c r="F30" s="654">
        <f t="shared" si="2"/>
        <v>0</v>
      </c>
    </row>
    <row r="31" spans="1:6" ht="52.2" customHeight="1">
      <c r="A31" s="669"/>
      <c r="B31" s="690" t="s">
        <v>7046</v>
      </c>
      <c r="C31" s="690"/>
      <c r="D31" s="721" t="str">
        <f>IF(COUNTIF(実施計画様式!BB73:BB481,"error")&gt;0,"","○")</f>
        <v>○</v>
      </c>
      <c r="E31" s="741"/>
      <c r="F31" s="654">
        <f t="shared" si="2"/>
        <v>0</v>
      </c>
    </row>
    <row r="32" spans="1:6" ht="47.4" customHeight="1">
      <c r="A32" s="669"/>
      <c r="B32" s="691" t="s">
        <v>7419</v>
      </c>
      <c r="C32" s="691"/>
      <c r="D32" s="721" t="str">
        <f>IF(COUNTIF(実施計画様式!BC73:BC481,"error")&gt;0,"","○")</f>
        <v>○</v>
      </c>
      <c r="E32" s="741"/>
      <c r="F32" s="654">
        <f t="shared" si="2"/>
        <v>0</v>
      </c>
    </row>
    <row r="33" spans="1:6" ht="47.4" customHeight="1">
      <c r="A33" s="668"/>
      <c r="B33" s="692" t="s">
        <v>3683</v>
      </c>
      <c r="C33" s="690"/>
      <c r="D33" s="721" t="str">
        <f>IF(COUNTIF(実施計画様式!BD73:BD481,"error")&gt;0,"","○")</f>
        <v>○</v>
      </c>
      <c r="E33" s="741"/>
      <c r="F33" s="654">
        <f t="shared" si="2"/>
        <v>0</v>
      </c>
    </row>
    <row r="34" spans="1:6" ht="47.4" customHeight="1">
      <c r="A34" s="668"/>
      <c r="B34" s="692" t="s">
        <v>7473</v>
      </c>
      <c r="C34" s="690"/>
      <c r="D34" s="721" t="str">
        <f>IF(COUNTIF(実施計画様式!BE73:BE481,"error")&gt;0,"","○")</f>
        <v>○</v>
      </c>
      <c r="E34" s="741"/>
      <c r="F34" s="654">
        <f t="shared" si="2"/>
        <v>0</v>
      </c>
    </row>
    <row r="35" spans="1:6" ht="47.4" customHeight="1">
      <c r="A35" s="668"/>
      <c r="B35" s="693" t="s">
        <v>1133</v>
      </c>
      <c r="C35" s="694"/>
      <c r="D35" s="721" t="str">
        <f>IF(COUNTIF(実施計画様式!BG73:BG481,"error")&gt;0,"","○")</f>
        <v>○</v>
      </c>
      <c r="E35" s="741"/>
      <c r="F35" s="654">
        <f t="shared" si="2"/>
        <v>0</v>
      </c>
    </row>
    <row r="36" spans="1:6" ht="47.4" customHeight="1">
      <c r="A36" s="668"/>
      <c r="B36" s="691" t="s">
        <v>1981</v>
      </c>
      <c r="C36" s="691"/>
      <c r="D36" s="721" t="str">
        <f>IF(COUNTIF(実施計画様式!BH73:BH481,"error")&gt;0,"","○")</f>
        <v>○</v>
      </c>
      <c r="E36" s="741"/>
      <c r="F36" s="654">
        <f t="shared" si="2"/>
        <v>0</v>
      </c>
    </row>
    <row r="37" spans="1:6" ht="47.4" customHeight="1">
      <c r="A37" s="668"/>
      <c r="B37" s="692" t="s">
        <v>7229</v>
      </c>
      <c r="C37" s="690"/>
      <c r="D37" s="721" t="str">
        <f>IF(COUNTIF(実施計画様式!BI73:BI481,"error")&gt;0,"","○")</f>
        <v>○</v>
      </c>
      <c r="E37" s="741"/>
      <c r="F37" s="654">
        <f t="shared" si="2"/>
        <v>0</v>
      </c>
    </row>
    <row r="38" spans="1:6" ht="47.4" customHeight="1">
      <c r="A38" s="668"/>
      <c r="B38" s="692" t="s">
        <v>7423</v>
      </c>
      <c r="C38" s="690"/>
      <c r="D38" s="721" t="str">
        <f>IF(COUNTIF(実施計画様式!BN73:BN481,"error")&gt;0,"","○")</f>
        <v>○</v>
      </c>
      <c r="E38" s="741"/>
      <c r="F38" s="654">
        <f t="shared" si="2"/>
        <v>0</v>
      </c>
    </row>
    <row r="39" spans="1:6" ht="34.950000000000003" customHeight="1">
      <c r="A39" s="668"/>
      <c r="B39" s="691" t="s">
        <v>7474</v>
      </c>
      <c r="C39" s="691"/>
      <c r="D39" s="721" t="str">
        <f>IF(COUNTIF(実施計画様式!BO73:BO481,"error")&gt;0,"","○")</f>
        <v>○</v>
      </c>
      <c r="E39" s="741"/>
      <c r="F39" s="654">
        <f t="shared" si="2"/>
        <v>0</v>
      </c>
    </row>
    <row r="40" spans="1:6" ht="34.950000000000003" customHeight="1">
      <c r="A40" s="668"/>
      <c r="B40" s="691" t="s">
        <v>7354</v>
      </c>
      <c r="C40" s="691"/>
      <c r="D40" s="721" t="s">
        <v>7350</v>
      </c>
      <c r="E40" s="741"/>
      <c r="F40" s="654">
        <f t="shared" si="2"/>
        <v>0</v>
      </c>
    </row>
    <row r="41" spans="1:6" ht="54.6" customHeight="1">
      <c r="A41" s="669"/>
      <c r="B41" s="691" t="s">
        <v>3620</v>
      </c>
      <c r="C41" s="691"/>
      <c r="D41" s="721" t="str">
        <f>IF(COUNTIF(実施計画様式!BP73:BP481,"error")&gt;0,"","○")</f>
        <v>○</v>
      </c>
      <c r="E41" s="741"/>
      <c r="F41" s="654">
        <f t="shared" si="2"/>
        <v>0</v>
      </c>
    </row>
    <row r="42" spans="1:6" ht="56.4" customHeight="1">
      <c r="A42" s="669"/>
      <c r="B42" s="691" t="s">
        <v>7421</v>
      </c>
      <c r="C42" s="691"/>
      <c r="D42" s="721" t="str">
        <f>IF(COUNTIF(実施計画様式!BQ73:BQ481,"error")&gt;0,"","○")</f>
        <v>○</v>
      </c>
      <c r="E42" s="741"/>
      <c r="F42" s="654">
        <f t="shared" si="2"/>
        <v>0</v>
      </c>
    </row>
    <row r="43" spans="1:6" ht="56.4" customHeight="1">
      <c r="A43" s="669"/>
      <c r="B43" s="692" t="s">
        <v>2525</v>
      </c>
      <c r="C43" s="690"/>
      <c r="D43" s="721" t="str">
        <f>IF(COUNTIF(実施計画様式!BR73:BR481,"error")&gt;0,"","○")</f>
        <v>○</v>
      </c>
      <c r="E43" s="741"/>
      <c r="F43" s="654">
        <f t="shared" si="2"/>
        <v>0</v>
      </c>
    </row>
    <row r="44" spans="1:6" ht="56.4" customHeight="1">
      <c r="A44" s="669"/>
      <c r="B44" s="691" t="s">
        <v>4777</v>
      </c>
      <c r="C44" s="691"/>
      <c r="D44" s="721" t="str">
        <f>IF(COUNTIF(実施計画様式!BS73:BS481,"error")&gt;0,"","○")</f>
        <v>○</v>
      </c>
      <c r="E44" s="741"/>
      <c r="F44" s="654">
        <f t="shared" si="2"/>
        <v>0</v>
      </c>
    </row>
    <row r="45" spans="1:6" ht="45.6" customHeight="1">
      <c r="A45" s="668"/>
      <c r="B45" s="692" t="s">
        <v>7475</v>
      </c>
      <c r="C45" s="690"/>
      <c r="D45" s="721" t="str">
        <f>IF(COUNTIF(実施計画様式!BW73:BW481,"error")&gt;0,"","○")</f>
        <v>○</v>
      </c>
      <c r="E45" s="741"/>
      <c r="F45" s="654">
        <f t="shared" si="2"/>
        <v>0</v>
      </c>
    </row>
    <row r="46" spans="1:6" ht="37.950000000000003" customHeight="1">
      <c r="A46" s="668"/>
      <c r="B46" s="694" t="s">
        <v>7427</v>
      </c>
      <c r="C46" s="694"/>
      <c r="D46" s="721" t="str">
        <f>IF(COUNTIF(実施計画様式!BX73:BX481,"error")&gt;0,"","○")</f>
        <v>○</v>
      </c>
      <c r="E46" s="741"/>
      <c r="F46" s="654">
        <f t="shared" si="2"/>
        <v>0</v>
      </c>
    </row>
    <row r="47" spans="1:6" ht="60.75" customHeight="1">
      <c r="A47" s="668"/>
      <c r="B47" s="694" t="s">
        <v>7422</v>
      </c>
      <c r="C47" s="694"/>
      <c r="D47" s="721" t="str">
        <f>IF(COUNTIF(実施計画様式!BY73:BY481,"error")&gt;0,"","○")</f>
        <v>○</v>
      </c>
      <c r="E47" s="741"/>
      <c r="F47" s="654">
        <f t="shared" si="2"/>
        <v>0</v>
      </c>
    </row>
    <row r="48" spans="1:6" ht="60.75" customHeight="1">
      <c r="A48" s="670"/>
      <c r="B48" s="695" t="s">
        <v>7425</v>
      </c>
      <c r="C48" s="695"/>
      <c r="D48" s="722" t="str">
        <f>IF(COUNTIF(実施計画様式!CA73:CA481,"error")&gt;0,"","○")</f>
        <v>○</v>
      </c>
      <c r="E48" s="742"/>
      <c r="F48" s="654">
        <f t="shared" si="2"/>
        <v>0</v>
      </c>
    </row>
    <row r="49" spans="1:6" ht="60.75" customHeight="1">
      <c r="A49" s="670"/>
      <c r="B49" s="695" t="s">
        <v>2112</v>
      </c>
      <c r="C49" s="695"/>
      <c r="D49" s="722" t="str">
        <f>IF(SUBTOTAL(3,実施計画様式!C73:C481)=400,"○","")</f>
        <v>○</v>
      </c>
      <c r="E49" s="742"/>
      <c r="F49" s="654">
        <f t="shared" si="2"/>
        <v>0</v>
      </c>
    </row>
    <row r="50" spans="1:6" ht="60.75" customHeight="1">
      <c r="A50" s="671"/>
      <c r="B50" s="696" t="s">
        <v>793</v>
      </c>
      <c r="C50" s="696"/>
      <c r="D50" s="723" t="str">
        <f>IF(COUNTIF(実施計画様式!CB73:CB481,"error")&gt;0,"","○")</f>
        <v>○</v>
      </c>
      <c r="E50" s="743"/>
      <c r="F50" s="654">
        <f t="shared" si="2"/>
        <v>0</v>
      </c>
    </row>
    <row r="51" spans="1:6" ht="60.75" customHeight="1">
      <c r="A51" s="672"/>
      <c r="B51" s="697" t="s">
        <v>6387</v>
      </c>
      <c r="C51" s="705"/>
      <c r="D51" s="724" t="s">
        <v>7350</v>
      </c>
      <c r="E51" s="744"/>
      <c r="F51" s="746">
        <f t="shared" si="2"/>
        <v>0</v>
      </c>
    </row>
    <row r="52" spans="1:6" ht="60" customHeight="1">
      <c r="A52" s="672"/>
      <c r="B52" s="698" t="s">
        <v>5321</v>
      </c>
      <c r="C52" s="705"/>
      <c r="D52" s="724" t="str">
        <f>IF(COUNTIF(実施計画様式!BZ73:BZ481,"error")&gt;0,"","○")</f>
        <v>○</v>
      </c>
      <c r="E52" s="744"/>
      <c r="F52" s="654">
        <f t="shared" si="2"/>
        <v>0</v>
      </c>
    </row>
    <row r="53" spans="1:6" ht="60" customHeight="1">
      <c r="A53" s="673"/>
      <c r="B53" s="699" t="s">
        <v>7457</v>
      </c>
      <c r="C53" s="706"/>
      <c r="D53" s="725" t="s">
        <v>7350</v>
      </c>
      <c r="E53" s="745"/>
      <c r="F53" s="654">
        <f t="shared" si="2"/>
        <v>0</v>
      </c>
    </row>
    <row r="54" spans="1:6" ht="60" customHeight="1">
      <c r="A54" s="674"/>
      <c r="B54" s="700" t="s">
        <v>1737</v>
      </c>
      <c r="C54" s="707"/>
      <c r="D54" s="726" t="str">
        <f>IF(OR(実施計画様式!AR34="error",実施計画様式!AS34="error",実施計画様式!AT34="error",実施計画様式!AU34="error",実施計画様式!AV34="error",実施計画様式!AW34="error"),"","○")</f>
        <v>○</v>
      </c>
      <c r="E54" s="674"/>
      <c r="F54" s="747">
        <f t="shared" si="2"/>
        <v>0</v>
      </c>
    </row>
    <row r="55" spans="1:6">
      <c r="F55" s="654">
        <f>SUM(F6:F54)</f>
        <v>0</v>
      </c>
    </row>
  </sheetData>
  <mergeCells count="97">
    <mergeCell ref="A2:C2"/>
    <mergeCell ref="A3:C3"/>
    <mergeCell ref="B4:C4"/>
    <mergeCell ref="D4:E4"/>
    <mergeCell ref="A5:E5"/>
    <mergeCell ref="B6:C6"/>
    <mergeCell ref="D6:E6"/>
    <mergeCell ref="B7:C7"/>
    <mergeCell ref="D7:E7"/>
    <mergeCell ref="B8:C8"/>
    <mergeCell ref="D8:E8"/>
    <mergeCell ref="B9:C9"/>
    <mergeCell ref="D9:E9"/>
    <mergeCell ref="B10:C10"/>
    <mergeCell ref="D10:E10"/>
    <mergeCell ref="B11:C11"/>
    <mergeCell ref="D11:E11"/>
    <mergeCell ref="A12:E12"/>
    <mergeCell ref="B13:C13"/>
    <mergeCell ref="D13:E13"/>
    <mergeCell ref="D14:E14"/>
    <mergeCell ref="D15:E15"/>
    <mergeCell ref="D16:E16"/>
    <mergeCell ref="D17:E17"/>
    <mergeCell ref="D18:E18"/>
    <mergeCell ref="B19:C19"/>
    <mergeCell ref="D19:E19"/>
    <mergeCell ref="B20:C20"/>
    <mergeCell ref="D20:E20"/>
    <mergeCell ref="A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3:C53"/>
    <mergeCell ref="D53:E53"/>
    <mergeCell ref="B54:C54"/>
    <mergeCell ref="D54:E54"/>
    <mergeCell ref="A13:A18"/>
  </mergeCells>
  <phoneticPr fontId="19"/>
  <dataValidations count="2">
    <dataValidation allowBlank="1" showDropDown="0" showInputMessage="0" showErrorMessage="1" sqref="D12:E12 A46:E50 C6:C19 C21:C32 E21:E32 A6:B45 E35:E36 C44 D21:D45 C35:C36 C39:C42 E39:E44"/>
    <dataValidation type="list" allowBlank="1" showDropDown="0" showInputMessage="0" showErrorMessage="1" sqref="D6:E11 D13:D20 E13:E19">
      <formula1>"○"</formula1>
    </dataValidation>
  </dataValidations>
  <pageMargins left="0.19652777777777777" right="0.19652777777777777" top="0.19652777777777777" bottom="0.19652777777777777" header="0.51180555555555551" footer="0.51180555555555551"/>
  <pageSetup paperSize="9" scale="33" fitToWidth="1" fitToHeight="1" orientation="portrait" usePrinterDefaults="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B1:AQ481"/>
  <sheetViews>
    <sheetView topLeftCell="A63" workbookViewId="0">
      <selection activeCell="A82" sqref="A82"/>
    </sheetView>
  </sheetViews>
  <sheetFormatPr defaultRowHeight="13.2"/>
  <cols>
    <col min="1" max="2" width="9" customWidth="1"/>
    <col min="3" max="5" width="4.33203125" customWidth="1"/>
    <col min="6" max="7" width="11.6640625" customWidth="1"/>
    <col min="8" max="8" width="14.77734375" customWidth="1"/>
    <col min="9" max="9" width="16.109375" customWidth="1"/>
    <col min="10" max="10" width="9.88671875" customWidth="1"/>
    <col min="11" max="11" width="10" customWidth="1"/>
    <col min="12" max="12" width="14.109375" customWidth="1"/>
    <col min="13" max="13" width="23.77734375" customWidth="1"/>
    <col min="14" max="14" width="11.21875" customWidth="1"/>
    <col min="15" max="15" width="17.88671875" customWidth="1"/>
    <col min="16" max="16" width="44.109375" customWidth="1"/>
    <col min="17" max="17" width="17" customWidth="1"/>
    <col min="18" max="24" width="15" customWidth="1"/>
    <col min="25" max="31" width="16.33203125" customWidth="1"/>
    <col min="32" max="32" width="15.109375" customWidth="1"/>
    <col min="33" max="33" width="69.88671875" customWidth="1"/>
    <col min="34" max="34" width="14.109375" customWidth="1"/>
    <col min="35" max="39" width="17.6640625" customWidth="1"/>
    <col min="40" max="40" width="38" customWidth="1"/>
    <col min="41" max="43" width="25.6640625" customWidth="1"/>
    <col min="44" max="44" width="20.88671875" customWidth="1"/>
  </cols>
  <sheetData>
    <row r="1" spans="3:40" ht="14.4">
      <c r="C1" s="749"/>
      <c r="D1" s="749"/>
      <c r="E1" s="749"/>
      <c r="F1" s="749"/>
      <c r="G1" s="749"/>
      <c r="H1" s="749"/>
      <c r="I1" s="749"/>
      <c r="J1" s="749"/>
      <c r="K1" s="749"/>
      <c r="L1" s="749"/>
      <c r="M1" s="749"/>
      <c r="N1" s="749"/>
      <c r="O1" s="749"/>
      <c r="P1" s="749"/>
      <c r="Q1" s="749"/>
      <c r="R1" s="749"/>
      <c r="S1" s="749"/>
      <c r="T1" s="749"/>
      <c r="U1" s="749"/>
      <c r="V1" s="749"/>
      <c r="W1" s="749"/>
      <c r="X1" s="749"/>
      <c r="Y1" s="749"/>
      <c r="Z1" s="749"/>
      <c r="AA1" s="749"/>
      <c r="AB1" s="749"/>
      <c r="AC1" s="749"/>
      <c r="AD1" s="749"/>
      <c r="AE1" s="749"/>
      <c r="AF1" s="749"/>
      <c r="AG1" s="749"/>
      <c r="AH1" s="749"/>
      <c r="AI1" s="749"/>
      <c r="AJ1" s="749"/>
      <c r="AK1" s="749"/>
      <c r="AL1" s="749"/>
      <c r="AM1" s="749"/>
      <c r="AN1" s="749"/>
    </row>
    <row r="2" spans="3:40" ht="14.4">
      <c r="C2" s="749"/>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row>
    <row r="3" spans="3:40" ht="14.4">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row>
    <row r="4" spans="3:40" ht="14.4">
      <c r="C4" s="749"/>
      <c r="D4" s="749"/>
      <c r="E4" s="749"/>
      <c r="F4" s="749"/>
      <c r="G4" s="749"/>
      <c r="H4" s="749"/>
      <c r="I4" s="749"/>
      <c r="J4" s="749"/>
      <c r="K4" s="749"/>
      <c r="L4" s="749"/>
      <c r="M4" s="749"/>
      <c r="N4" s="749"/>
      <c r="O4" s="749"/>
      <c r="P4" s="749"/>
      <c r="Q4" s="749"/>
      <c r="R4" s="749"/>
      <c r="S4" s="749"/>
      <c r="T4" s="749"/>
      <c r="U4" s="749"/>
      <c r="V4" s="749"/>
      <c r="W4" s="749"/>
      <c r="X4" s="749"/>
      <c r="Y4" s="749"/>
      <c r="Z4" s="749"/>
      <c r="AA4" s="749"/>
      <c r="AB4" s="749"/>
      <c r="AC4" s="749"/>
      <c r="AD4" s="749"/>
      <c r="AE4" s="749"/>
      <c r="AF4" s="749"/>
      <c r="AG4" s="749"/>
      <c r="AH4" s="749"/>
      <c r="AI4" s="749"/>
      <c r="AJ4" s="749"/>
      <c r="AK4" s="749"/>
      <c r="AL4" s="749"/>
      <c r="AM4" s="749"/>
      <c r="AN4" s="749"/>
    </row>
    <row r="5" spans="3:40" ht="14.4">
      <c r="C5" s="749"/>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49"/>
      <c r="AD5" s="749"/>
      <c r="AE5" s="749"/>
      <c r="AF5" s="749"/>
      <c r="AG5" s="749"/>
      <c r="AH5" s="749"/>
      <c r="AI5" s="749"/>
      <c r="AJ5" s="749"/>
      <c r="AK5" s="749"/>
      <c r="AL5" s="749"/>
      <c r="AM5" s="749"/>
      <c r="AN5" s="749"/>
    </row>
    <row r="6" spans="3:40" ht="14.4">
      <c r="C6" s="749"/>
      <c r="D6" s="749"/>
      <c r="E6" s="749"/>
      <c r="F6" s="749"/>
      <c r="G6" s="749"/>
      <c r="H6" s="749"/>
      <c r="I6" s="749"/>
      <c r="J6" s="749"/>
      <c r="K6" s="749"/>
      <c r="L6" s="749"/>
      <c r="M6" s="749"/>
      <c r="N6" s="749"/>
      <c r="O6" s="749"/>
      <c r="P6" s="749"/>
      <c r="Q6" s="749"/>
      <c r="R6" s="749"/>
      <c r="S6" s="749"/>
      <c r="T6" s="749"/>
      <c r="U6" s="749"/>
      <c r="V6" s="749"/>
      <c r="W6" s="749"/>
      <c r="X6" s="749"/>
      <c r="Y6" s="749"/>
      <c r="Z6" s="749"/>
      <c r="AA6" s="749"/>
      <c r="AB6" s="749"/>
      <c r="AC6" s="749"/>
      <c r="AD6" s="749"/>
      <c r="AE6" s="749"/>
      <c r="AF6" s="749"/>
      <c r="AG6" s="749"/>
      <c r="AH6" s="749"/>
      <c r="AI6" s="749"/>
      <c r="AJ6" s="749"/>
      <c r="AK6" s="749"/>
      <c r="AL6" s="749"/>
      <c r="AM6" s="749"/>
      <c r="AN6" s="749"/>
    </row>
    <row r="7" spans="3:40" ht="14.4">
      <c r="C7" s="749"/>
      <c r="D7" s="749"/>
      <c r="E7" s="749"/>
      <c r="F7" s="749"/>
      <c r="G7" s="749"/>
      <c r="H7" s="749"/>
      <c r="I7" s="749"/>
      <c r="J7" s="749"/>
      <c r="K7" s="749"/>
      <c r="L7" s="749"/>
      <c r="M7" s="749"/>
      <c r="N7" s="749"/>
      <c r="O7" s="749"/>
      <c r="P7" s="749"/>
      <c r="Q7" s="749"/>
      <c r="R7" s="749"/>
      <c r="S7" s="749"/>
      <c r="T7" s="749"/>
      <c r="U7" s="749"/>
      <c r="V7" s="749"/>
      <c r="W7" s="749"/>
      <c r="X7" s="749"/>
      <c r="Y7" s="749"/>
      <c r="Z7" s="749"/>
      <c r="AA7" s="749"/>
      <c r="AB7" s="749"/>
      <c r="AC7" s="749"/>
      <c r="AD7" s="749"/>
      <c r="AE7" s="749"/>
      <c r="AF7" s="749"/>
      <c r="AG7" s="749"/>
      <c r="AH7" s="749"/>
      <c r="AI7" s="749"/>
      <c r="AJ7" s="749"/>
      <c r="AK7" s="749"/>
      <c r="AL7" s="749"/>
      <c r="AM7" s="749"/>
      <c r="AN7" s="749"/>
    </row>
    <row r="8" spans="3:40" ht="14.4">
      <c r="C8" s="749"/>
      <c r="D8" s="749"/>
      <c r="E8" s="749"/>
      <c r="F8" s="749"/>
      <c r="G8" s="749"/>
      <c r="H8" s="749"/>
      <c r="I8" s="749"/>
      <c r="J8" s="749"/>
      <c r="K8" s="749"/>
      <c r="L8" s="749"/>
      <c r="M8" s="749"/>
      <c r="N8" s="749"/>
      <c r="O8" s="749"/>
      <c r="P8" s="749"/>
      <c r="Q8" s="749"/>
      <c r="R8" s="749"/>
      <c r="S8" s="749"/>
      <c r="T8" s="749"/>
      <c r="U8" s="749"/>
      <c r="V8" s="749"/>
      <c r="W8" s="749"/>
      <c r="X8" s="749"/>
      <c r="Y8" s="749"/>
      <c r="Z8" s="749"/>
      <c r="AA8" s="749"/>
      <c r="AB8" s="749"/>
      <c r="AC8" s="749"/>
      <c r="AD8" s="749"/>
      <c r="AE8" s="749"/>
      <c r="AF8" s="749"/>
      <c r="AG8" s="749"/>
      <c r="AH8" s="749"/>
      <c r="AI8" s="749"/>
      <c r="AJ8" s="749"/>
      <c r="AK8" s="749"/>
      <c r="AL8" s="749"/>
      <c r="AM8" s="749"/>
      <c r="AN8" s="749"/>
    </row>
    <row r="9" spans="3:40" ht="14.4">
      <c r="C9" s="749"/>
      <c r="D9" s="749"/>
      <c r="E9" s="749"/>
      <c r="F9" s="749"/>
      <c r="G9" s="749"/>
      <c r="H9" s="749"/>
      <c r="I9" s="749"/>
      <c r="J9" s="749"/>
      <c r="K9" s="749"/>
      <c r="L9" s="749"/>
      <c r="M9" s="749"/>
      <c r="N9" s="749"/>
      <c r="O9" s="749"/>
      <c r="P9" s="749"/>
      <c r="Q9" s="749"/>
      <c r="R9" s="749"/>
      <c r="S9" s="749"/>
      <c r="T9" s="749"/>
      <c r="U9" s="749"/>
      <c r="V9" s="749"/>
      <c r="W9" s="749"/>
      <c r="X9" s="749"/>
      <c r="Y9" s="749"/>
      <c r="Z9" s="749"/>
      <c r="AA9" s="749"/>
      <c r="AB9" s="749"/>
      <c r="AC9" s="749"/>
      <c r="AD9" s="749"/>
      <c r="AE9" s="749"/>
      <c r="AF9" s="749"/>
      <c r="AG9" s="749"/>
      <c r="AH9" s="749"/>
      <c r="AI9" s="749"/>
      <c r="AJ9" s="749"/>
      <c r="AK9" s="749"/>
      <c r="AL9" s="749"/>
      <c r="AM9" s="749"/>
      <c r="AN9" s="749"/>
    </row>
    <row r="10" spans="3:40" ht="14.4">
      <c r="C10" s="749"/>
      <c r="D10" s="749"/>
      <c r="E10" s="749"/>
      <c r="F10" s="749"/>
      <c r="G10" s="749"/>
      <c r="H10" s="749"/>
      <c r="I10" s="749"/>
      <c r="J10" s="749"/>
      <c r="K10" s="749"/>
      <c r="L10" s="749"/>
      <c r="M10" s="749"/>
      <c r="N10" s="749"/>
      <c r="O10" s="749"/>
      <c r="P10" s="749"/>
      <c r="Q10" s="749"/>
      <c r="R10" s="749"/>
      <c r="S10" s="749"/>
      <c r="T10" s="749"/>
      <c r="U10" s="749"/>
      <c r="V10" s="749"/>
      <c r="W10" s="749"/>
      <c r="X10" s="749"/>
      <c r="Y10" s="749"/>
      <c r="Z10" s="749"/>
      <c r="AA10" s="749"/>
      <c r="AB10" s="749"/>
      <c r="AC10" s="749"/>
      <c r="AD10" s="749"/>
      <c r="AE10" s="749"/>
      <c r="AF10" s="749"/>
      <c r="AG10" s="749"/>
      <c r="AH10" s="749"/>
      <c r="AI10" s="749"/>
      <c r="AJ10" s="749"/>
      <c r="AK10" s="749"/>
      <c r="AL10" s="749"/>
      <c r="AM10" s="749"/>
      <c r="AN10" s="749"/>
    </row>
    <row r="11" spans="3:40" ht="14.4">
      <c r="C11" s="749"/>
      <c r="D11" s="749"/>
      <c r="E11" s="749"/>
      <c r="F11" s="749"/>
      <c r="G11" s="749"/>
      <c r="H11" s="749"/>
      <c r="I11" s="749"/>
      <c r="J11" s="749"/>
      <c r="K11" s="749"/>
      <c r="L11" s="749"/>
      <c r="M11" s="749"/>
      <c r="N11" s="749"/>
      <c r="O11" s="749"/>
      <c r="P11" s="749"/>
      <c r="Q11" s="749"/>
      <c r="R11" s="749"/>
      <c r="S11" s="749"/>
      <c r="T11" s="749"/>
      <c r="U11" s="749"/>
      <c r="V11" s="749"/>
      <c r="W11" s="749"/>
      <c r="X11" s="749"/>
      <c r="Y11" s="749"/>
      <c r="Z11" s="749"/>
      <c r="AA11" s="749"/>
      <c r="AB11" s="749"/>
      <c r="AC11" s="749"/>
      <c r="AD11" s="749"/>
      <c r="AE11" s="749"/>
      <c r="AF11" s="749"/>
      <c r="AG11" s="749"/>
      <c r="AH11" s="749"/>
      <c r="AI11" s="749"/>
      <c r="AJ11" s="749"/>
      <c r="AK11" s="749"/>
      <c r="AL11" s="749"/>
      <c r="AM11" s="749"/>
      <c r="AN11" s="749"/>
    </row>
    <row r="12" spans="3:40" ht="14.4">
      <c r="C12" s="749"/>
      <c r="D12" s="749"/>
      <c r="E12" s="749"/>
      <c r="F12" s="749"/>
      <c r="G12" s="749"/>
      <c r="H12" s="749"/>
      <c r="I12" s="749"/>
      <c r="J12" s="749"/>
      <c r="K12" s="749"/>
      <c r="L12" s="749"/>
      <c r="M12" s="749"/>
      <c r="N12" s="749"/>
      <c r="O12" s="749"/>
      <c r="P12" s="749"/>
      <c r="Q12" s="749"/>
      <c r="R12" s="749"/>
      <c r="S12" s="749"/>
      <c r="T12" s="749"/>
      <c r="U12" s="749"/>
      <c r="V12" s="749"/>
      <c r="W12" s="749"/>
      <c r="X12" s="749"/>
      <c r="Y12" s="749"/>
      <c r="Z12" s="749"/>
      <c r="AA12" s="749"/>
      <c r="AB12" s="749"/>
      <c r="AC12" s="749"/>
      <c r="AD12" s="749"/>
      <c r="AE12" s="749"/>
      <c r="AF12" s="749"/>
      <c r="AG12" s="749"/>
      <c r="AH12" s="749"/>
      <c r="AI12" s="749"/>
      <c r="AJ12" s="749"/>
      <c r="AK12" s="749"/>
      <c r="AL12" s="749"/>
      <c r="AM12" s="749"/>
      <c r="AN12" s="749"/>
    </row>
    <row r="13" spans="3:40" ht="14.4">
      <c r="C13" s="749"/>
      <c r="D13" s="749"/>
      <c r="E13" s="749"/>
      <c r="F13" s="749"/>
      <c r="G13" s="749"/>
      <c r="H13" s="749"/>
      <c r="I13" s="749"/>
      <c r="J13" s="749"/>
      <c r="K13" s="749"/>
      <c r="L13" s="749"/>
      <c r="M13" s="749"/>
      <c r="N13" s="749"/>
      <c r="O13" s="749"/>
      <c r="P13" s="749"/>
      <c r="Q13" s="749"/>
      <c r="R13" s="749"/>
      <c r="S13" s="749"/>
      <c r="T13" s="749"/>
      <c r="U13" s="749"/>
      <c r="V13" s="749"/>
      <c r="W13" s="749"/>
      <c r="X13" s="749"/>
      <c r="Y13" s="749"/>
      <c r="Z13" s="749"/>
      <c r="AA13" s="749"/>
      <c r="AB13" s="749"/>
      <c r="AC13" s="749"/>
      <c r="AD13" s="749"/>
      <c r="AE13" s="749"/>
      <c r="AF13" s="749"/>
      <c r="AG13" s="749"/>
      <c r="AH13" s="749"/>
      <c r="AI13" s="749"/>
      <c r="AJ13" s="749"/>
      <c r="AK13" s="749"/>
      <c r="AL13" s="749"/>
      <c r="AM13" s="749"/>
      <c r="AN13" s="749"/>
    </row>
    <row r="14" spans="3:40" ht="14.4">
      <c r="C14" s="749"/>
      <c r="D14" s="749"/>
      <c r="E14" s="749"/>
      <c r="F14" s="749"/>
      <c r="G14" s="749"/>
      <c r="H14" s="749"/>
      <c r="I14" s="749"/>
      <c r="J14" s="749"/>
      <c r="K14" s="749"/>
      <c r="L14" s="749"/>
      <c r="M14" s="749"/>
      <c r="N14" s="749"/>
      <c r="O14" s="749"/>
      <c r="P14" s="749"/>
      <c r="Q14" s="749"/>
      <c r="R14" s="749"/>
      <c r="S14" s="749"/>
      <c r="T14" s="749"/>
      <c r="U14" s="749"/>
      <c r="V14" s="749"/>
      <c r="W14" s="749"/>
      <c r="X14" s="749"/>
      <c r="Y14" s="749"/>
      <c r="Z14" s="749"/>
      <c r="AA14" s="749"/>
      <c r="AB14" s="749"/>
      <c r="AC14" s="749"/>
      <c r="AD14" s="749"/>
      <c r="AE14" s="749"/>
      <c r="AF14" s="749"/>
      <c r="AG14" s="749"/>
      <c r="AH14" s="749"/>
      <c r="AI14" s="749"/>
      <c r="AJ14" s="749"/>
      <c r="AK14" s="749"/>
      <c r="AL14" s="749"/>
      <c r="AM14" s="749"/>
      <c r="AN14" s="749"/>
    </row>
    <row r="15" spans="3:40" ht="14.4">
      <c r="C15" s="749"/>
      <c r="D15" s="749"/>
      <c r="E15" s="749"/>
      <c r="F15" s="749"/>
      <c r="G15" s="749"/>
      <c r="H15" s="749"/>
      <c r="I15" s="749"/>
      <c r="J15" s="749"/>
      <c r="K15" s="749"/>
      <c r="L15" s="749"/>
      <c r="M15" s="749"/>
      <c r="N15" s="749"/>
      <c r="O15" s="749"/>
      <c r="P15" s="749"/>
      <c r="Q15" s="749"/>
      <c r="R15" s="749"/>
      <c r="S15" s="749"/>
      <c r="T15" s="749"/>
      <c r="U15" s="749"/>
      <c r="V15" s="749"/>
      <c r="W15" s="749"/>
      <c r="X15" s="749"/>
      <c r="Y15" s="749"/>
      <c r="Z15" s="749"/>
      <c r="AA15" s="749"/>
      <c r="AB15" s="749"/>
      <c r="AC15" s="749"/>
      <c r="AD15" s="749"/>
      <c r="AE15" s="749"/>
      <c r="AF15" s="749"/>
      <c r="AG15" s="749"/>
      <c r="AH15" s="749"/>
      <c r="AI15" s="749"/>
      <c r="AJ15" s="749"/>
      <c r="AK15" s="749"/>
      <c r="AL15" s="749"/>
      <c r="AM15" s="749"/>
      <c r="AN15" s="749"/>
    </row>
    <row r="16" spans="3:40" ht="14.4">
      <c r="C16" s="749"/>
      <c r="D16" s="749"/>
      <c r="E16" s="749"/>
      <c r="F16" s="749"/>
      <c r="G16" s="749"/>
      <c r="H16" s="749"/>
      <c r="I16" s="749"/>
      <c r="J16" s="749"/>
      <c r="K16" s="749"/>
      <c r="L16" s="749"/>
      <c r="M16" s="749"/>
      <c r="N16" s="749"/>
      <c r="O16" s="749"/>
      <c r="P16" s="749"/>
      <c r="Q16" s="749"/>
      <c r="R16" s="749"/>
      <c r="S16" s="749"/>
      <c r="T16" s="749"/>
      <c r="U16" s="749"/>
      <c r="V16" s="749"/>
      <c r="W16" s="749"/>
      <c r="X16" s="749"/>
      <c r="Y16" s="749"/>
      <c r="Z16" s="749"/>
      <c r="AA16" s="749"/>
      <c r="AB16" s="749"/>
      <c r="AC16" s="749"/>
      <c r="AD16" s="749"/>
      <c r="AE16" s="749"/>
      <c r="AF16" s="749"/>
      <c r="AG16" s="749"/>
      <c r="AH16" s="749"/>
      <c r="AI16" s="749"/>
      <c r="AJ16" s="749"/>
      <c r="AK16" s="749"/>
      <c r="AL16" s="749"/>
      <c r="AM16" s="749"/>
      <c r="AN16" s="749"/>
    </row>
    <row r="17" spans="3:40" ht="14.4">
      <c r="C17" s="749"/>
      <c r="D17" s="749"/>
      <c r="E17" s="749"/>
      <c r="F17" s="749"/>
      <c r="G17" s="749"/>
      <c r="H17" s="749"/>
      <c r="I17" s="749"/>
      <c r="J17" s="749"/>
      <c r="K17" s="749"/>
      <c r="L17" s="749"/>
      <c r="M17" s="749"/>
      <c r="N17" s="749"/>
      <c r="O17" s="749"/>
      <c r="P17" s="749"/>
      <c r="Q17" s="749"/>
      <c r="R17" s="749"/>
      <c r="S17" s="749"/>
      <c r="T17" s="749"/>
      <c r="U17" s="749"/>
      <c r="V17" s="749"/>
      <c r="W17" s="749"/>
      <c r="X17" s="749"/>
      <c r="Y17" s="749"/>
      <c r="Z17" s="749"/>
      <c r="AA17" s="749"/>
      <c r="AB17" s="749"/>
      <c r="AC17" s="749"/>
      <c r="AD17" s="749"/>
      <c r="AE17" s="749"/>
      <c r="AF17" s="749"/>
      <c r="AG17" s="749"/>
      <c r="AH17" s="749"/>
      <c r="AI17" s="749"/>
      <c r="AJ17" s="749"/>
      <c r="AK17" s="749"/>
      <c r="AL17" s="749"/>
      <c r="AM17" s="749"/>
      <c r="AN17" s="749"/>
    </row>
    <row r="18" spans="3:40" ht="14.4">
      <c r="C18" s="749"/>
      <c r="D18" s="749"/>
      <c r="E18" s="749"/>
      <c r="F18" s="749"/>
      <c r="G18" s="749"/>
      <c r="H18" s="749"/>
      <c r="I18" s="749"/>
      <c r="J18" s="749"/>
      <c r="K18" s="749"/>
      <c r="L18" s="749"/>
      <c r="M18" s="749"/>
      <c r="N18" s="749"/>
      <c r="O18" s="749"/>
      <c r="P18" s="749"/>
      <c r="Q18" s="749"/>
      <c r="R18" s="749"/>
      <c r="S18" s="749"/>
      <c r="T18" s="749"/>
      <c r="U18" s="749"/>
      <c r="V18" s="749"/>
      <c r="W18" s="749"/>
      <c r="X18" s="749"/>
      <c r="Y18" s="749"/>
      <c r="Z18" s="749"/>
      <c r="AA18" s="749"/>
      <c r="AB18" s="749"/>
      <c r="AC18" s="749"/>
      <c r="AD18" s="749"/>
      <c r="AE18" s="749"/>
      <c r="AF18" s="749"/>
      <c r="AG18" s="749"/>
      <c r="AH18" s="749"/>
      <c r="AI18" s="749"/>
      <c r="AJ18" s="749"/>
      <c r="AK18" s="749"/>
      <c r="AL18" s="749"/>
      <c r="AM18" s="749"/>
      <c r="AN18" s="749"/>
    </row>
    <row r="19" spans="3:40" ht="14.4">
      <c r="C19" s="749"/>
      <c r="D19" s="749"/>
      <c r="E19" s="749"/>
      <c r="F19" s="749"/>
      <c r="G19" s="749"/>
      <c r="H19" s="749"/>
      <c r="I19" s="749"/>
      <c r="J19" s="749"/>
      <c r="K19" s="749"/>
      <c r="L19" s="749"/>
      <c r="M19" s="749"/>
      <c r="N19" s="749"/>
      <c r="O19" s="749"/>
      <c r="P19" s="749"/>
      <c r="Q19" s="749"/>
      <c r="R19" s="749"/>
      <c r="S19" s="749"/>
      <c r="T19" s="749"/>
      <c r="U19" s="749"/>
      <c r="V19" s="749"/>
      <c r="W19" s="749"/>
      <c r="X19" s="749"/>
      <c r="Y19" s="749"/>
      <c r="Z19" s="749"/>
      <c r="AA19" s="749"/>
      <c r="AB19" s="749"/>
      <c r="AC19" s="749"/>
      <c r="AD19" s="749"/>
      <c r="AE19" s="749"/>
      <c r="AF19" s="749"/>
      <c r="AG19" s="749"/>
      <c r="AH19" s="749"/>
      <c r="AI19" s="749"/>
      <c r="AJ19" s="749"/>
      <c r="AK19" s="749"/>
      <c r="AL19" s="749"/>
      <c r="AM19" s="749"/>
      <c r="AN19" s="749"/>
    </row>
    <row r="20" spans="3:40" ht="14.4">
      <c r="C20" s="749"/>
      <c r="D20" s="749"/>
      <c r="E20" s="749"/>
      <c r="F20" s="749"/>
      <c r="G20" s="749"/>
      <c r="H20" s="749"/>
      <c r="I20" s="749"/>
      <c r="J20" s="749"/>
      <c r="K20" s="749"/>
      <c r="L20" s="749"/>
      <c r="M20" s="749"/>
      <c r="N20" s="749"/>
      <c r="O20" s="749"/>
      <c r="P20" s="749"/>
      <c r="Q20" s="749"/>
      <c r="R20" s="749"/>
      <c r="S20" s="749"/>
      <c r="T20" s="749"/>
      <c r="U20" s="749"/>
      <c r="V20" s="749"/>
      <c r="W20" s="749"/>
      <c r="X20" s="749"/>
      <c r="Y20" s="749"/>
      <c r="Z20" s="749"/>
      <c r="AA20" s="749"/>
      <c r="AB20" s="749"/>
      <c r="AC20" s="749"/>
      <c r="AD20" s="749"/>
      <c r="AE20" s="749"/>
      <c r="AF20" s="749"/>
      <c r="AG20" s="749"/>
      <c r="AH20" s="749"/>
      <c r="AI20" s="749"/>
      <c r="AJ20" s="749"/>
      <c r="AK20" s="749"/>
      <c r="AL20" s="749"/>
      <c r="AM20" s="749"/>
      <c r="AN20" s="749"/>
    </row>
    <row r="21" spans="3:40" ht="14.4">
      <c r="C21" s="749"/>
      <c r="D21" s="749"/>
      <c r="E21" s="749"/>
      <c r="F21" s="749"/>
      <c r="G21" s="749"/>
      <c r="H21" s="749"/>
      <c r="I21" s="749"/>
      <c r="J21" s="749"/>
      <c r="K21" s="749"/>
      <c r="L21" s="749"/>
      <c r="M21" s="749"/>
      <c r="N21" s="749"/>
      <c r="O21" s="749"/>
      <c r="P21" s="749"/>
      <c r="Q21" s="749"/>
      <c r="R21" s="749"/>
      <c r="S21" s="749"/>
      <c r="T21" s="749"/>
      <c r="U21" s="749"/>
      <c r="V21" s="749"/>
      <c r="W21" s="749"/>
      <c r="X21" s="749"/>
      <c r="Y21" s="749"/>
      <c r="Z21" s="749"/>
      <c r="AA21" s="749"/>
      <c r="AB21" s="749"/>
      <c r="AC21" s="749"/>
      <c r="AD21" s="749"/>
      <c r="AE21" s="749"/>
      <c r="AF21" s="749"/>
      <c r="AG21" s="749"/>
      <c r="AH21" s="749"/>
      <c r="AI21" s="749"/>
      <c r="AJ21" s="749"/>
      <c r="AK21" s="749"/>
      <c r="AL21" s="749"/>
      <c r="AM21" s="749"/>
      <c r="AN21" s="749"/>
    </row>
    <row r="22" spans="3:40" ht="14.4">
      <c r="C22" s="749"/>
      <c r="D22" s="749"/>
      <c r="E22" s="749"/>
      <c r="F22" s="749"/>
      <c r="G22" s="749"/>
      <c r="H22" s="749"/>
      <c r="I22" s="749"/>
      <c r="J22" s="749"/>
      <c r="K22" s="749"/>
      <c r="L22" s="749"/>
      <c r="M22" s="749"/>
      <c r="N22" s="749"/>
      <c r="O22" s="749"/>
      <c r="P22" s="749"/>
      <c r="Q22" s="749"/>
      <c r="R22" s="749"/>
      <c r="S22" s="749"/>
      <c r="T22" s="749"/>
      <c r="U22" s="749"/>
      <c r="V22" s="749"/>
      <c r="W22" s="749"/>
      <c r="X22" s="749"/>
      <c r="Y22" s="749"/>
      <c r="Z22" s="749"/>
      <c r="AA22" s="749"/>
      <c r="AB22" s="749"/>
      <c r="AC22" s="749"/>
      <c r="AD22" s="749"/>
      <c r="AE22" s="749"/>
      <c r="AF22" s="749"/>
      <c r="AG22" s="749"/>
      <c r="AH22" s="749"/>
      <c r="AI22" s="749"/>
      <c r="AJ22" s="749"/>
      <c r="AK22" s="749"/>
      <c r="AL22" s="749"/>
      <c r="AM22" s="749"/>
      <c r="AN22" s="749"/>
    </row>
    <row r="23" spans="3:40" ht="16.95" customHeight="1"/>
    <row r="24" spans="3:40" ht="15" customHeight="1"/>
    <row r="25" spans="3:40" ht="15" customHeight="1"/>
    <row r="26" spans="3:40" ht="15" customHeight="1"/>
    <row r="27" spans="3:40" ht="15" customHeight="1"/>
    <row r="28" spans="3:40" ht="15" customHeight="1"/>
    <row r="29" spans="3:40" ht="15" customHeight="1"/>
    <row r="30" spans="3:40" ht="15" customHeight="1"/>
    <row r="31" spans="3:40" ht="15" customHeight="1"/>
    <row r="32" spans="3:4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2:43" ht="15" customHeight="1"/>
    <row r="66" spans="2:43" ht="15" customHeight="1"/>
    <row r="67" spans="2:43" ht="15" customHeight="1"/>
    <row r="68" spans="2:43" ht="16.95" customHeight="1"/>
    <row r="69" spans="2:43" ht="16.95" customHeight="1">
      <c r="C69" s="585" t="s">
        <v>72</v>
      </c>
      <c r="D69" s="590" t="s">
        <v>7365</v>
      </c>
      <c r="E69" s="595" t="s">
        <v>2375</v>
      </c>
      <c r="F69" s="598" t="s">
        <v>2668</v>
      </c>
      <c r="G69" s="601" t="s">
        <v>3623</v>
      </c>
      <c r="H69" s="604" t="s">
        <v>2786</v>
      </c>
      <c r="I69" s="607" t="s">
        <v>7379</v>
      </c>
      <c r="J69" s="607" t="s">
        <v>5468</v>
      </c>
      <c r="K69" s="607" t="s">
        <v>7357</v>
      </c>
      <c r="L69" s="610" t="s">
        <v>3915</v>
      </c>
      <c r="M69" s="611"/>
      <c r="N69" s="610" t="s">
        <v>25</v>
      </c>
      <c r="O69" s="615"/>
      <c r="P69" s="615"/>
      <c r="Q69" s="615"/>
      <c r="R69" s="615"/>
      <c r="S69" s="753"/>
      <c r="T69" s="615"/>
      <c r="U69" s="615"/>
      <c r="V69" s="615"/>
      <c r="W69" s="615"/>
      <c r="X69" s="615"/>
      <c r="Y69" s="615"/>
      <c r="Z69" s="615"/>
      <c r="AA69" s="615"/>
      <c r="AB69" s="615"/>
      <c r="AC69" s="615"/>
      <c r="AD69" s="615"/>
      <c r="AE69" s="615"/>
      <c r="AF69" s="615"/>
      <c r="AG69" s="641" t="s">
        <v>7345</v>
      </c>
      <c r="AH69" s="607" t="s">
        <v>2359</v>
      </c>
      <c r="AI69" s="607" t="s">
        <v>5014</v>
      </c>
      <c r="AJ69" s="607" t="s">
        <v>7341</v>
      </c>
      <c r="AK69" s="604" t="s">
        <v>47</v>
      </c>
      <c r="AL69" s="604" t="s">
        <v>90</v>
      </c>
      <c r="AM69" s="607" t="s">
        <v>7344</v>
      </c>
      <c r="AN69" s="607" t="s">
        <v>6639</v>
      </c>
      <c r="AO69" s="607"/>
      <c r="AP69" s="610"/>
      <c r="AQ69" s="644" t="s">
        <v>7381</v>
      </c>
    </row>
    <row r="70" spans="2:43" ht="16.95" customHeight="1">
      <c r="C70" s="586"/>
      <c r="D70" s="591"/>
      <c r="E70" s="596"/>
      <c r="F70" s="599"/>
      <c r="G70" s="602"/>
      <c r="H70" s="605"/>
      <c r="I70" s="608"/>
      <c r="J70" s="608"/>
      <c r="K70" s="608"/>
      <c r="L70" s="608"/>
      <c r="M70" s="612" t="s">
        <v>7360</v>
      </c>
      <c r="N70" s="613" t="s">
        <v>401</v>
      </c>
      <c r="O70" s="616" t="s">
        <v>52</v>
      </c>
      <c r="P70" s="617"/>
      <c r="Q70" s="618"/>
      <c r="R70" s="618"/>
      <c r="S70" s="754"/>
      <c r="T70" s="613"/>
      <c r="U70" s="613"/>
      <c r="V70" s="756" t="s">
        <v>1495</v>
      </c>
      <c r="W70" s="636" t="s">
        <v>7444</v>
      </c>
      <c r="X70" s="613" t="s">
        <v>6444</v>
      </c>
      <c r="Y70" s="613" t="s">
        <v>6444</v>
      </c>
      <c r="Z70" s="613" t="s">
        <v>6444</v>
      </c>
      <c r="AA70" s="613" t="s">
        <v>6444</v>
      </c>
      <c r="AB70" s="613" t="s">
        <v>6444</v>
      </c>
      <c r="AC70" s="613" t="s">
        <v>6444</v>
      </c>
      <c r="AD70" s="613" t="s">
        <v>6444</v>
      </c>
      <c r="AE70" s="613"/>
      <c r="AF70" s="754" t="s">
        <v>117</v>
      </c>
      <c r="AG70" s="642"/>
      <c r="AH70" s="608"/>
      <c r="AI70" s="608"/>
      <c r="AJ70" s="608"/>
      <c r="AK70" s="605"/>
      <c r="AL70" s="605"/>
      <c r="AM70" s="608"/>
      <c r="AN70" s="608"/>
      <c r="AO70" s="608"/>
      <c r="AP70" s="613"/>
      <c r="AQ70" s="645"/>
    </row>
    <row r="71" spans="2:43" ht="16.95" customHeight="1">
      <c r="C71" s="586"/>
      <c r="D71" s="591"/>
      <c r="E71" s="596"/>
      <c r="F71" s="599"/>
      <c r="G71" s="602"/>
      <c r="H71" s="605"/>
      <c r="I71" s="608"/>
      <c r="J71" s="608"/>
      <c r="K71" s="608"/>
      <c r="L71" s="608"/>
      <c r="M71" s="608"/>
      <c r="N71" s="613"/>
      <c r="O71" s="608"/>
      <c r="P71" s="608" t="s">
        <v>4795</v>
      </c>
      <c r="Q71" s="619" t="s">
        <v>7375</v>
      </c>
      <c r="R71" s="621"/>
      <c r="S71" s="755"/>
      <c r="T71" s="613"/>
      <c r="U71" s="613"/>
      <c r="V71" s="614" t="s">
        <v>7445</v>
      </c>
      <c r="W71" s="637" t="s">
        <v>6851</v>
      </c>
      <c r="X71" s="613"/>
      <c r="Y71" s="613"/>
      <c r="Z71" s="613"/>
      <c r="AA71" s="613"/>
      <c r="AB71" s="613"/>
      <c r="AC71" s="613"/>
      <c r="AD71" s="613"/>
      <c r="AE71" s="613"/>
      <c r="AF71" s="755"/>
      <c r="AG71" s="642"/>
      <c r="AH71" s="608"/>
      <c r="AI71" s="608"/>
      <c r="AJ71" s="608"/>
      <c r="AK71" s="605"/>
      <c r="AL71" s="605"/>
      <c r="AM71" s="608"/>
      <c r="AN71" s="608"/>
      <c r="AO71" s="608"/>
      <c r="AP71" s="613"/>
      <c r="AQ71" s="645"/>
    </row>
    <row r="72" spans="2:43" ht="16.95" customHeight="1">
      <c r="C72" s="587"/>
      <c r="D72" s="592"/>
      <c r="E72" s="597"/>
      <c r="F72" s="600"/>
      <c r="G72" s="603"/>
      <c r="H72" s="606"/>
      <c r="I72" s="609"/>
      <c r="J72" s="609"/>
      <c r="K72" s="609"/>
      <c r="L72" s="609"/>
      <c r="M72" s="609"/>
      <c r="N72" s="614"/>
      <c r="O72" s="614" t="s">
        <v>2450</v>
      </c>
      <c r="P72" s="614" t="s">
        <v>894</v>
      </c>
      <c r="Q72" s="620" t="s">
        <v>4529</v>
      </c>
      <c r="R72" s="622" t="s">
        <v>998</v>
      </c>
      <c r="S72" s="625" t="s">
        <v>1062</v>
      </c>
      <c r="T72" s="614" t="s">
        <v>4507</v>
      </c>
      <c r="U72" s="614" t="s">
        <v>2085</v>
      </c>
      <c r="V72" s="614"/>
      <c r="W72" s="625"/>
      <c r="X72" s="614"/>
      <c r="Y72" s="614"/>
      <c r="Z72" s="614"/>
      <c r="AA72" s="614"/>
      <c r="AB72" s="614"/>
      <c r="AC72" s="614"/>
      <c r="AD72" s="614"/>
      <c r="AE72" s="614" t="s">
        <v>7439</v>
      </c>
      <c r="AF72" s="625" t="s">
        <v>7346</v>
      </c>
      <c r="AG72" s="643"/>
      <c r="AH72" s="609"/>
      <c r="AI72" s="609"/>
      <c r="AJ72" s="609"/>
      <c r="AK72" s="606"/>
      <c r="AL72" s="606"/>
      <c r="AM72" s="609"/>
      <c r="AN72" s="609"/>
      <c r="AO72" s="609"/>
      <c r="AP72" s="614"/>
      <c r="AQ72" s="646"/>
    </row>
    <row r="73" spans="2:43" s="748" customFormat="1" ht="13.2" customHeight="1">
      <c r="C73" s="748">
        <v>1</v>
      </c>
      <c r="D73" s="750"/>
      <c r="E73" s="752"/>
      <c r="F73" s="752"/>
      <c r="G73" s="752"/>
      <c r="H73" s="752"/>
      <c r="I73" s="752"/>
      <c r="J73" s="752"/>
      <c r="K73" s="752"/>
      <c r="L73" s="752"/>
      <c r="M73" s="752"/>
      <c r="N73" s="752"/>
      <c r="O73" s="752"/>
      <c r="P73" s="752"/>
      <c r="Q73" s="752"/>
      <c r="R73" s="752"/>
      <c r="S73" s="752"/>
      <c r="T73" s="752"/>
      <c r="U73" s="752"/>
      <c r="V73" s="752"/>
      <c r="W73" s="752"/>
      <c r="X73" s="752"/>
      <c r="Y73" s="752"/>
      <c r="Z73" s="752"/>
      <c r="AA73" s="752"/>
      <c r="AB73" s="752"/>
      <c r="AC73" s="752"/>
      <c r="AD73" s="752"/>
      <c r="AE73" s="752"/>
      <c r="AF73" s="752"/>
      <c r="AG73" s="752"/>
      <c r="AH73" s="752"/>
      <c r="AI73" s="752"/>
      <c r="AJ73" s="752"/>
      <c r="AK73" s="752"/>
      <c r="AL73" s="752"/>
      <c r="AM73" s="752"/>
      <c r="AN73" s="752"/>
      <c r="AO73" s="752"/>
      <c r="AP73" s="752"/>
      <c r="AQ73" s="757"/>
    </row>
    <row r="74" spans="2:43" s="748" customFormat="1" ht="13.2" customHeight="1">
      <c r="C74" s="748">
        <v>2</v>
      </c>
      <c r="D74" s="751"/>
      <c r="AQ74" s="758"/>
    </row>
    <row r="75" spans="2:43" s="748" customFormat="1" ht="13.95" customHeight="1">
      <c r="C75" s="748">
        <v>3</v>
      </c>
      <c r="D75" s="751"/>
      <c r="AQ75" s="758"/>
    </row>
    <row r="76" spans="2:43" s="748" customFormat="1">
      <c r="C76" s="748">
        <v>4</v>
      </c>
      <c r="D76" s="751"/>
      <c r="AQ76" s="758"/>
    </row>
    <row r="77" spans="2:43" s="748" customFormat="1">
      <c r="C77" s="748">
        <v>5</v>
      </c>
      <c r="D77" s="751"/>
      <c r="AQ77" s="758"/>
    </row>
    <row r="78" spans="2:43" s="748" customFormat="1">
      <c r="B78" s="748" t="s">
        <v>6444</v>
      </c>
      <c r="D78" s="751"/>
      <c r="AQ78" s="758"/>
    </row>
    <row r="79" spans="2:43" s="748" customFormat="1">
      <c r="B79" s="748" t="s">
        <v>6444</v>
      </c>
      <c r="D79" s="751"/>
      <c r="AQ79" s="758"/>
    </row>
    <row r="80" spans="2:43" s="748" customFormat="1">
      <c r="B80" s="748" t="s">
        <v>6444</v>
      </c>
      <c r="D80" s="751"/>
      <c r="AQ80" s="758"/>
    </row>
    <row r="81" spans="2:43" s="748" customFormat="1">
      <c r="B81" s="748" t="s">
        <v>6444</v>
      </c>
      <c r="D81" s="751"/>
      <c r="AQ81" s="758"/>
    </row>
    <row r="82" spans="2:43" s="748" customFormat="1">
      <c r="B82" s="748" t="s">
        <v>6444</v>
      </c>
      <c r="D82" s="751"/>
      <c r="AQ82" s="758"/>
    </row>
    <row r="83" spans="2:43" s="748" customFormat="1">
      <c r="B83" s="748" t="s">
        <v>6444</v>
      </c>
      <c r="D83" s="751"/>
      <c r="AQ83" s="758"/>
    </row>
    <row r="84" spans="2:43" s="748" customFormat="1">
      <c r="B84" s="748" t="s">
        <v>6444</v>
      </c>
      <c r="D84" s="751"/>
      <c r="AQ84" s="758"/>
    </row>
    <row r="85" spans="2:43" s="748" customFormat="1">
      <c r="B85" s="748" t="s">
        <v>6444</v>
      </c>
      <c r="D85" s="751"/>
      <c r="AQ85" s="758"/>
    </row>
    <row r="86" spans="2:43" s="748" customFormat="1">
      <c r="B86" s="748" t="s">
        <v>6444</v>
      </c>
      <c r="D86" s="751"/>
      <c r="AQ86" s="758"/>
    </row>
    <row r="87" spans="2:43" s="748" customFormat="1">
      <c r="C87" s="748">
        <v>6</v>
      </c>
      <c r="D87" s="751"/>
      <c r="AQ87" s="758"/>
    </row>
    <row r="88" spans="2:43" s="748" customFormat="1">
      <c r="C88" s="748">
        <v>7</v>
      </c>
      <c r="D88" s="751"/>
      <c r="AQ88" s="758"/>
    </row>
    <row r="89" spans="2:43" s="748" customFormat="1">
      <c r="C89" s="748">
        <v>8</v>
      </c>
      <c r="D89" s="751"/>
      <c r="AQ89" s="758"/>
    </row>
    <row r="90" spans="2:43" s="748" customFormat="1">
      <c r="C90" s="748">
        <v>9</v>
      </c>
      <c r="D90" s="751"/>
      <c r="AQ90" s="758"/>
    </row>
    <row r="91" spans="2:43" s="748" customFormat="1">
      <c r="C91" s="748">
        <v>10</v>
      </c>
      <c r="D91" s="751"/>
      <c r="AQ91" s="758"/>
    </row>
    <row r="92" spans="2:43" s="748" customFormat="1">
      <c r="C92" s="748">
        <v>11</v>
      </c>
      <c r="D92" s="751"/>
      <c r="AQ92" s="758"/>
    </row>
    <row r="93" spans="2:43" s="748" customFormat="1">
      <c r="C93" s="748">
        <v>12</v>
      </c>
      <c r="D93" s="751"/>
      <c r="AQ93" s="758"/>
    </row>
    <row r="94" spans="2:43" s="748" customFormat="1">
      <c r="C94" s="748">
        <v>13</v>
      </c>
      <c r="D94" s="751"/>
      <c r="AQ94" s="758"/>
    </row>
    <row r="95" spans="2:43" s="748" customFormat="1">
      <c r="C95" s="748">
        <v>14</v>
      </c>
      <c r="D95" s="751"/>
      <c r="AQ95" s="758"/>
    </row>
    <row r="96" spans="2:43" s="748" customFormat="1">
      <c r="C96" s="748">
        <v>15</v>
      </c>
      <c r="D96" s="751"/>
      <c r="AQ96" s="758"/>
    </row>
    <row r="97" spans="3:43" s="748" customFormat="1">
      <c r="C97" s="748">
        <v>16</v>
      </c>
      <c r="D97" s="751"/>
      <c r="AQ97" s="758"/>
    </row>
    <row r="98" spans="3:43" s="748" customFormat="1">
      <c r="C98" s="748">
        <v>17</v>
      </c>
      <c r="D98" s="751"/>
      <c r="AQ98" s="758"/>
    </row>
    <row r="99" spans="3:43" s="748" customFormat="1">
      <c r="C99" s="748">
        <v>18</v>
      </c>
      <c r="D99" s="751"/>
      <c r="AQ99" s="758"/>
    </row>
    <row r="100" spans="3:43" s="748" customFormat="1">
      <c r="C100" s="748">
        <v>19</v>
      </c>
      <c r="D100" s="751"/>
      <c r="AQ100" s="758"/>
    </row>
    <row r="101" spans="3:43" s="748" customFormat="1">
      <c r="C101" s="748">
        <v>20</v>
      </c>
      <c r="D101" s="751"/>
      <c r="AQ101" s="758"/>
    </row>
    <row r="102" spans="3:43" s="748" customFormat="1">
      <c r="C102" s="748">
        <v>21</v>
      </c>
      <c r="D102" s="751"/>
      <c r="AQ102" s="758"/>
    </row>
    <row r="103" spans="3:43" s="748" customFormat="1">
      <c r="C103" s="748">
        <v>22</v>
      </c>
      <c r="D103" s="751"/>
      <c r="AQ103" s="758"/>
    </row>
    <row r="104" spans="3:43" s="748" customFormat="1">
      <c r="C104" s="748">
        <v>23</v>
      </c>
      <c r="D104" s="751"/>
      <c r="AQ104" s="758"/>
    </row>
    <row r="105" spans="3:43" s="748" customFormat="1">
      <c r="C105" s="748">
        <v>24</v>
      </c>
      <c r="D105" s="751"/>
      <c r="AQ105" s="758"/>
    </row>
    <row r="106" spans="3:43" s="748" customFormat="1">
      <c r="C106" s="748">
        <v>25</v>
      </c>
      <c r="D106" s="751"/>
      <c r="AQ106" s="758"/>
    </row>
    <row r="107" spans="3:43" s="748" customFormat="1">
      <c r="C107" s="748">
        <v>26</v>
      </c>
      <c r="D107" s="751"/>
      <c r="AQ107" s="758"/>
    </row>
    <row r="108" spans="3:43" s="748" customFormat="1">
      <c r="C108" s="748">
        <v>27</v>
      </c>
      <c r="D108" s="751"/>
      <c r="AQ108" s="758"/>
    </row>
    <row r="109" spans="3:43" s="748" customFormat="1">
      <c r="C109" s="748">
        <v>28</v>
      </c>
      <c r="D109" s="751"/>
      <c r="AQ109" s="758"/>
    </row>
    <row r="110" spans="3:43" s="748" customFormat="1">
      <c r="C110" s="748">
        <v>29</v>
      </c>
      <c r="D110" s="751"/>
      <c r="AQ110" s="758"/>
    </row>
    <row r="111" spans="3:43" s="748" customFormat="1">
      <c r="C111" s="748">
        <v>30</v>
      </c>
      <c r="D111" s="751"/>
      <c r="AQ111" s="758"/>
    </row>
    <row r="112" spans="3:43" s="748" customFormat="1">
      <c r="C112" s="748">
        <v>31</v>
      </c>
      <c r="D112" s="751"/>
      <c r="AQ112" s="758"/>
    </row>
    <row r="113" spans="3:43" s="748" customFormat="1">
      <c r="C113" s="748">
        <v>32</v>
      </c>
      <c r="D113" s="751"/>
      <c r="AQ113" s="758"/>
    </row>
    <row r="114" spans="3:43" s="748" customFormat="1">
      <c r="C114" s="748">
        <v>33</v>
      </c>
      <c r="D114" s="751"/>
      <c r="AQ114" s="758"/>
    </row>
    <row r="115" spans="3:43" s="748" customFormat="1">
      <c r="C115" s="748">
        <v>34</v>
      </c>
      <c r="D115" s="751"/>
      <c r="AQ115" s="758"/>
    </row>
    <row r="116" spans="3:43" s="748" customFormat="1">
      <c r="C116" s="748">
        <v>35</v>
      </c>
      <c r="D116" s="751"/>
      <c r="AQ116" s="758"/>
    </row>
    <row r="117" spans="3:43" s="748" customFormat="1">
      <c r="C117" s="748">
        <v>36</v>
      </c>
      <c r="D117" s="751"/>
      <c r="AQ117" s="758"/>
    </row>
    <row r="118" spans="3:43" s="748" customFormat="1">
      <c r="C118" s="748">
        <v>37</v>
      </c>
      <c r="D118" s="751"/>
      <c r="AQ118" s="758"/>
    </row>
    <row r="119" spans="3:43" s="748" customFormat="1">
      <c r="C119" s="748">
        <v>38</v>
      </c>
      <c r="D119" s="751"/>
      <c r="AQ119" s="758"/>
    </row>
    <row r="120" spans="3:43" s="748" customFormat="1">
      <c r="C120" s="748">
        <v>39</v>
      </c>
      <c r="D120" s="751"/>
      <c r="AQ120" s="758"/>
    </row>
    <row r="121" spans="3:43" s="748" customFormat="1">
      <c r="C121" s="748">
        <v>40</v>
      </c>
      <c r="D121" s="751"/>
      <c r="AQ121" s="758"/>
    </row>
    <row r="122" spans="3:43" s="748" customFormat="1">
      <c r="C122" s="748">
        <v>41</v>
      </c>
      <c r="D122" s="751"/>
      <c r="AQ122" s="758"/>
    </row>
    <row r="123" spans="3:43" s="748" customFormat="1">
      <c r="C123" s="748">
        <v>42</v>
      </c>
      <c r="D123" s="751"/>
      <c r="AQ123" s="758"/>
    </row>
    <row r="124" spans="3:43" s="748" customFormat="1">
      <c r="C124" s="748">
        <v>43</v>
      </c>
      <c r="D124" s="751"/>
      <c r="AQ124" s="758"/>
    </row>
    <row r="125" spans="3:43" s="748" customFormat="1">
      <c r="C125" s="748">
        <v>44</v>
      </c>
      <c r="D125" s="751"/>
      <c r="AQ125" s="758"/>
    </row>
    <row r="126" spans="3:43" s="748" customFormat="1">
      <c r="C126" s="748">
        <v>45</v>
      </c>
      <c r="D126" s="751"/>
      <c r="AQ126" s="758"/>
    </row>
    <row r="127" spans="3:43" s="748" customFormat="1">
      <c r="C127" s="748">
        <v>46</v>
      </c>
      <c r="D127" s="751"/>
      <c r="AQ127" s="758"/>
    </row>
    <row r="128" spans="3:43" s="748" customFormat="1">
      <c r="C128" s="748">
        <v>47</v>
      </c>
      <c r="D128" s="751"/>
      <c r="AQ128" s="758"/>
    </row>
    <row r="129" spans="3:43" s="748" customFormat="1">
      <c r="C129" s="748">
        <v>48</v>
      </c>
      <c r="D129" s="751"/>
      <c r="AQ129" s="758"/>
    </row>
    <row r="130" spans="3:43" s="748" customFormat="1">
      <c r="C130" s="748">
        <v>49</v>
      </c>
      <c r="D130" s="751"/>
      <c r="AQ130" s="758"/>
    </row>
    <row r="131" spans="3:43" s="748" customFormat="1">
      <c r="C131" s="748">
        <v>50</v>
      </c>
      <c r="D131" s="751"/>
      <c r="AQ131" s="758"/>
    </row>
    <row r="132" spans="3:43" s="748" customFormat="1">
      <c r="C132" s="748">
        <v>51</v>
      </c>
      <c r="D132" s="751"/>
      <c r="AQ132" s="758"/>
    </row>
    <row r="133" spans="3:43" s="748" customFormat="1">
      <c r="C133" s="748">
        <v>52</v>
      </c>
      <c r="D133" s="751"/>
      <c r="AQ133" s="758"/>
    </row>
    <row r="134" spans="3:43" s="748" customFormat="1">
      <c r="C134" s="748">
        <v>53</v>
      </c>
      <c r="D134" s="751"/>
      <c r="AQ134" s="758"/>
    </row>
    <row r="135" spans="3:43" s="748" customFormat="1">
      <c r="C135" s="748">
        <v>54</v>
      </c>
      <c r="D135" s="751"/>
      <c r="AQ135" s="758"/>
    </row>
    <row r="136" spans="3:43" s="748" customFormat="1">
      <c r="C136" s="748">
        <v>55</v>
      </c>
      <c r="D136" s="751"/>
      <c r="AQ136" s="758"/>
    </row>
    <row r="137" spans="3:43" s="748" customFormat="1">
      <c r="C137" s="748">
        <v>56</v>
      </c>
      <c r="D137" s="751"/>
      <c r="AQ137" s="758"/>
    </row>
    <row r="138" spans="3:43" s="748" customFormat="1">
      <c r="C138" s="748">
        <v>57</v>
      </c>
      <c r="D138" s="751"/>
      <c r="AQ138" s="758"/>
    </row>
    <row r="139" spans="3:43" s="748" customFormat="1">
      <c r="C139" s="748">
        <v>58</v>
      </c>
      <c r="D139" s="751"/>
      <c r="AQ139" s="758"/>
    </row>
    <row r="140" spans="3:43" s="748" customFormat="1">
      <c r="C140" s="748">
        <v>59</v>
      </c>
      <c r="D140" s="751"/>
      <c r="AQ140" s="758"/>
    </row>
    <row r="141" spans="3:43" s="748" customFormat="1">
      <c r="C141" s="748">
        <v>60</v>
      </c>
      <c r="D141" s="751"/>
      <c r="AQ141" s="758"/>
    </row>
    <row r="142" spans="3:43" s="748" customFormat="1">
      <c r="C142" s="748">
        <v>61</v>
      </c>
      <c r="D142" s="751"/>
      <c r="AQ142" s="758"/>
    </row>
    <row r="143" spans="3:43" s="748" customFormat="1">
      <c r="C143" s="748">
        <v>62</v>
      </c>
      <c r="D143" s="751"/>
      <c r="AQ143" s="758"/>
    </row>
    <row r="144" spans="3:43" s="748" customFormat="1">
      <c r="C144" s="748">
        <v>63</v>
      </c>
      <c r="D144" s="751"/>
      <c r="AQ144" s="758"/>
    </row>
    <row r="145" spans="3:43" s="748" customFormat="1">
      <c r="C145" s="748">
        <v>64</v>
      </c>
      <c r="D145" s="751"/>
      <c r="AQ145" s="758"/>
    </row>
    <row r="146" spans="3:43" s="748" customFormat="1">
      <c r="C146" s="748">
        <v>65</v>
      </c>
      <c r="D146" s="751"/>
      <c r="AQ146" s="758"/>
    </row>
    <row r="147" spans="3:43" s="748" customFormat="1">
      <c r="C147" s="748">
        <v>66</v>
      </c>
      <c r="D147" s="751"/>
      <c r="AQ147" s="758"/>
    </row>
    <row r="148" spans="3:43" s="748" customFormat="1">
      <c r="C148" s="748">
        <v>67</v>
      </c>
      <c r="D148" s="751"/>
      <c r="AQ148" s="758"/>
    </row>
    <row r="149" spans="3:43" s="748" customFormat="1">
      <c r="C149" s="748">
        <v>68</v>
      </c>
      <c r="D149" s="751"/>
      <c r="AQ149" s="758"/>
    </row>
    <row r="150" spans="3:43" s="748" customFormat="1">
      <c r="C150" s="748">
        <v>69</v>
      </c>
      <c r="D150" s="751"/>
      <c r="AQ150" s="758"/>
    </row>
    <row r="151" spans="3:43" s="748" customFormat="1">
      <c r="C151" s="748">
        <v>70</v>
      </c>
      <c r="D151" s="751"/>
      <c r="AQ151" s="758"/>
    </row>
    <row r="152" spans="3:43" s="748" customFormat="1">
      <c r="C152" s="748">
        <v>71</v>
      </c>
      <c r="D152" s="751"/>
      <c r="AQ152" s="758"/>
    </row>
    <row r="153" spans="3:43" s="748" customFormat="1">
      <c r="C153" s="748">
        <v>72</v>
      </c>
      <c r="D153" s="751"/>
      <c r="AQ153" s="758"/>
    </row>
    <row r="154" spans="3:43" s="748" customFormat="1">
      <c r="C154" s="748">
        <v>73</v>
      </c>
      <c r="D154" s="751"/>
      <c r="AQ154" s="758"/>
    </row>
    <row r="155" spans="3:43" s="748" customFormat="1">
      <c r="C155" s="748">
        <v>74</v>
      </c>
      <c r="D155" s="751"/>
      <c r="AQ155" s="758"/>
    </row>
    <row r="156" spans="3:43" s="748" customFormat="1">
      <c r="C156" s="748">
        <v>75</v>
      </c>
      <c r="D156" s="751"/>
      <c r="AQ156" s="758"/>
    </row>
    <row r="157" spans="3:43" s="748" customFormat="1">
      <c r="C157" s="748">
        <v>76</v>
      </c>
      <c r="D157" s="751"/>
      <c r="AQ157" s="758"/>
    </row>
    <row r="158" spans="3:43" s="748" customFormat="1">
      <c r="C158" s="748">
        <v>77</v>
      </c>
      <c r="D158" s="751"/>
      <c r="AQ158" s="758"/>
    </row>
    <row r="159" spans="3:43" s="748" customFormat="1">
      <c r="C159" s="748">
        <v>78</v>
      </c>
      <c r="D159" s="751"/>
      <c r="AQ159" s="758"/>
    </row>
    <row r="160" spans="3:43" s="748" customFormat="1">
      <c r="C160" s="748">
        <v>79</v>
      </c>
      <c r="D160" s="751"/>
      <c r="AQ160" s="758"/>
    </row>
    <row r="161" spans="3:43" s="748" customFormat="1">
      <c r="C161" s="748">
        <v>80</v>
      </c>
      <c r="D161" s="751"/>
      <c r="AQ161" s="758"/>
    </row>
    <row r="162" spans="3:43" s="748" customFormat="1">
      <c r="C162" s="748">
        <v>81</v>
      </c>
      <c r="D162" s="751"/>
      <c r="AQ162" s="758"/>
    </row>
    <row r="163" spans="3:43" s="748" customFormat="1">
      <c r="C163" s="748">
        <v>82</v>
      </c>
      <c r="D163" s="751"/>
      <c r="AQ163" s="758"/>
    </row>
    <row r="164" spans="3:43" s="748" customFormat="1">
      <c r="C164" s="748">
        <v>83</v>
      </c>
      <c r="D164" s="751"/>
      <c r="AQ164" s="758"/>
    </row>
    <row r="165" spans="3:43" s="748" customFormat="1">
      <c r="C165" s="748">
        <v>84</v>
      </c>
      <c r="D165" s="751"/>
      <c r="AQ165" s="758"/>
    </row>
    <row r="166" spans="3:43" s="748" customFormat="1">
      <c r="C166" s="748">
        <v>85</v>
      </c>
      <c r="D166" s="751"/>
      <c r="AQ166" s="758"/>
    </row>
    <row r="167" spans="3:43" s="748" customFormat="1">
      <c r="C167" s="748">
        <v>86</v>
      </c>
      <c r="D167" s="751"/>
      <c r="AQ167" s="758"/>
    </row>
    <row r="168" spans="3:43" s="748" customFormat="1">
      <c r="C168" s="748">
        <v>87</v>
      </c>
      <c r="D168" s="751"/>
      <c r="AQ168" s="758"/>
    </row>
    <row r="169" spans="3:43" s="748" customFormat="1">
      <c r="C169" s="748">
        <v>88</v>
      </c>
      <c r="D169" s="751"/>
      <c r="AQ169" s="758"/>
    </row>
    <row r="170" spans="3:43" s="748" customFormat="1">
      <c r="C170" s="748">
        <v>89</v>
      </c>
      <c r="D170" s="751"/>
      <c r="AQ170" s="758"/>
    </row>
    <row r="171" spans="3:43" s="748" customFormat="1">
      <c r="C171" s="748">
        <v>90</v>
      </c>
      <c r="D171" s="751"/>
      <c r="AQ171" s="758"/>
    </row>
    <row r="172" spans="3:43" s="748" customFormat="1">
      <c r="C172" s="748">
        <v>91</v>
      </c>
      <c r="D172" s="751"/>
      <c r="AQ172" s="758"/>
    </row>
    <row r="173" spans="3:43" s="748" customFormat="1">
      <c r="C173" s="748">
        <v>92</v>
      </c>
      <c r="D173" s="751"/>
      <c r="AQ173" s="758"/>
    </row>
    <row r="174" spans="3:43" s="748" customFormat="1">
      <c r="C174" s="748">
        <v>93</v>
      </c>
      <c r="D174" s="751"/>
      <c r="AQ174" s="758"/>
    </row>
    <row r="175" spans="3:43" s="748" customFormat="1">
      <c r="C175" s="748">
        <v>94</v>
      </c>
      <c r="D175" s="751"/>
      <c r="AQ175" s="758"/>
    </row>
    <row r="176" spans="3:43" s="748" customFormat="1">
      <c r="C176" s="748">
        <v>95</v>
      </c>
      <c r="D176" s="751"/>
      <c r="AQ176" s="758"/>
    </row>
    <row r="177" spans="3:43" s="748" customFormat="1">
      <c r="C177" s="748">
        <v>96</v>
      </c>
      <c r="D177" s="751"/>
      <c r="AQ177" s="758"/>
    </row>
    <row r="178" spans="3:43" s="748" customFormat="1">
      <c r="C178" s="748">
        <v>97</v>
      </c>
      <c r="D178" s="751"/>
      <c r="AQ178" s="758"/>
    </row>
    <row r="179" spans="3:43" s="748" customFormat="1">
      <c r="C179" s="748">
        <v>98</v>
      </c>
      <c r="D179" s="751"/>
      <c r="AQ179" s="758"/>
    </row>
    <row r="180" spans="3:43" s="748" customFormat="1">
      <c r="C180" s="748">
        <v>99</v>
      </c>
      <c r="D180" s="751"/>
      <c r="AQ180" s="758"/>
    </row>
    <row r="181" spans="3:43" s="748" customFormat="1">
      <c r="C181" s="748">
        <v>100</v>
      </c>
      <c r="D181" s="751"/>
      <c r="AQ181" s="758"/>
    </row>
    <row r="182" spans="3:43" s="748" customFormat="1">
      <c r="C182" s="748">
        <v>101</v>
      </c>
      <c r="D182" s="751"/>
      <c r="AQ182" s="758"/>
    </row>
    <row r="183" spans="3:43" s="748" customFormat="1">
      <c r="C183" s="748">
        <v>102</v>
      </c>
      <c r="D183" s="751"/>
      <c r="AQ183" s="758"/>
    </row>
    <row r="184" spans="3:43" s="748" customFormat="1">
      <c r="C184" s="748">
        <v>103</v>
      </c>
      <c r="D184" s="751"/>
      <c r="AQ184" s="758"/>
    </row>
    <row r="185" spans="3:43" s="748" customFormat="1">
      <c r="C185" s="748">
        <v>104</v>
      </c>
      <c r="D185" s="751"/>
      <c r="AQ185" s="758"/>
    </row>
    <row r="186" spans="3:43" s="748" customFormat="1">
      <c r="C186" s="748">
        <v>105</v>
      </c>
      <c r="D186" s="751"/>
      <c r="AQ186" s="758"/>
    </row>
    <row r="187" spans="3:43" s="748" customFormat="1">
      <c r="C187" s="748">
        <v>106</v>
      </c>
      <c r="D187" s="751"/>
      <c r="AQ187" s="758"/>
    </row>
    <row r="188" spans="3:43" s="748" customFormat="1">
      <c r="C188" s="748">
        <v>107</v>
      </c>
      <c r="D188" s="751"/>
      <c r="AQ188" s="758"/>
    </row>
    <row r="189" spans="3:43" s="748" customFormat="1">
      <c r="C189" s="748">
        <v>108</v>
      </c>
      <c r="D189" s="751"/>
      <c r="AQ189" s="758"/>
    </row>
    <row r="190" spans="3:43" s="748" customFormat="1">
      <c r="C190" s="748">
        <v>109</v>
      </c>
      <c r="D190" s="751"/>
      <c r="AQ190" s="758"/>
    </row>
    <row r="191" spans="3:43" s="748" customFormat="1">
      <c r="C191" s="748">
        <v>110</v>
      </c>
      <c r="D191" s="751"/>
      <c r="AQ191" s="758"/>
    </row>
    <row r="192" spans="3:43" s="748" customFormat="1">
      <c r="C192" s="748">
        <v>111</v>
      </c>
      <c r="D192" s="751"/>
      <c r="AQ192" s="758"/>
    </row>
    <row r="193" spans="3:43" s="748" customFormat="1">
      <c r="C193" s="748">
        <v>112</v>
      </c>
      <c r="D193" s="751"/>
      <c r="AQ193" s="758"/>
    </row>
    <row r="194" spans="3:43" s="748" customFormat="1">
      <c r="C194" s="748">
        <v>113</v>
      </c>
      <c r="D194" s="751"/>
      <c r="AQ194" s="758"/>
    </row>
    <row r="195" spans="3:43" s="748" customFormat="1">
      <c r="C195" s="748">
        <v>114</v>
      </c>
      <c r="D195" s="751"/>
      <c r="AQ195" s="758"/>
    </row>
    <row r="196" spans="3:43" s="748" customFormat="1">
      <c r="C196" s="748">
        <v>115</v>
      </c>
      <c r="D196" s="751"/>
      <c r="AQ196" s="758"/>
    </row>
    <row r="197" spans="3:43" s="748" customFormat="1">
      <c r="C197" s="748">
        <v>116</v>
      </c>
      <c r="D197" s="751"/>
      <c r="AQ197" s="758"/>
    </row>
    <row r="198" spans="3:43" s="748" customFormat="1">
      <c r="C198" s="748">
        <v>117</v>
      </c>
      <c r="D198" s="751"/>
      <c r="AQ198" s="758"/>
    </row>
    <row r="199" spans="3:43" s="748" customFormat="1">
      <c r="C199" s="748">
        <v>118</v>
      </c>
      <c r="D199" s="751"/>
      <c r="AQ199" s="758"/>
    </row>
    <row r="200" spans="3:43" s="748" customFormat="1">
      <c r="C200" s="748">
        <v>119</v>
      </c>
      <c r="D200" s="751"/>
      <c r="AQ200" s="758"/>
    </row>
    <row r="201" spans="3:43" s="748" customFormat="1">
      <c r="C201" s="748">
        <v>120</v>
      </c>
      <c r="D201" s="751"/>
      <c r="AQ201" s="758"/>
    </row>
    <row r="202" spans="3:43" s="748" customFormat="1">
      <c r="C202" s="748">
        <v>121</v>
      </c>
      <c r="D202" s="751"/>
      <c r="AQ202" s="758"/>
    </row>
    <row r="203" spans="3:43" s="748" customFormat="1">
      <c r="C203" s="748">
        <v>122</v>
      </c>
      <c r="D203" s="751"/>
      <c r="AQ203" s="758"/>
    </row>
    <row r="204" spans="3:43" s="748" customFormat="1">
      <c r="C204" s="748">
        <v>123</v>
      </c>
      <c r="D204" s="751"/>
      <c r="AQ204" s="758"/>
    </row>
    <row r="205" spans="3:43" s="748" customFormat="1">
      <c r="C205" s="748">
        <v>124</v>
      </c>
      <c r="D205" s="751"/>
      <c r="AQ205" s="758"/>
    </row>
    <row r="206" spans="3:43" s="748" customFormat="1">
      <c r="C206" s="748">
        <v>125</v>
      </c>
      <c r="D206" s="751"/>
      <c r="AQ206" s="758"/>
    </row>
    <row r="207" spans="3:43" s="748" customFormat="1">
      <c r="C207" s="748">
        <v>126</v>
      </c>
      <c r="D207" s="751"/>
      <c r="AQ207" s="758"/>
    </row>
    <row r="208" spans="3:43" s="748" customFormat="1">
      <c r="C208" s="748">
        <v>127</v>
      </c>
      <c r="D208" s="751"/>
      <c r="AQ208" s="758"/>
    </row>
    <row r="209" spans="3:43" s="748" customFormat="1">
      <c r="C209" s="748">
        <v>128</v>
      </c>
      <c r="D209" s="751"/>
      <c r="AQ209" s="758"/>
    </row>
    <row r="210" spans="3:43" s="748" customFormat="1">
      <c r="C210" s="748">
        <v>129</v>
      </c>
      <c r="D210" s="751"/>
      <c r="AQ210" s="758"/>
    </row>
    <row r="211" spans="3:43" s="748" customFormat="1">
      <c r="C211" s="748">
        <v>130</v>
      </c>
      <c r="D211" s="751"/>
      <c r="AQ211" s="758"/>
    </row>
    <row r="212" spans="3:43" s="748" customFormat="1">
      <c r="C212" s="748">
        <v>131</v>
      </c>
      <c r="D212" s="751"/>
      <c r="AQ212" s="758"/>
    </row>
    <row r="213" spans="3:43" s="748" customFormat="1">
      <c r="C213" s="748">
        <v>132</v>
      </c>
      <c r="D213" s="751"/>
      <c r="AQ213" s="758"/>
    </row>
    <row r="214" spans="3:43" s="748" customFormat="1">
      <c r="C214" s="748">
        <v>133</v>
      </c>
      <c r="D214" s="751"/>
      <c r="AQ214" s="758"/>
    </row>
    <row r="215" spans="3:43" s="748" customFormat="1">
      <c r="C215" s="748">
        <v>134</v>
      </c>
      <c r="D215" s="751"/>
      <c r="AQ215" s="758"/>
    </row>
    <row r="216" spans="3:43" s="748" customFormat="1">
      <c r="C216" s="748">
        <v>135</v>
      </c>
      <c r="D216" s="751"/>
      <c r="AQ216" s="758"/>
    </row>
    <row r="217" spans="3:43" s="748" customFormat="1">
      <c r="C217" s="748">
        <v>136</v>
      </c>
      <c r="D217" s="751"/>
      <c r="AQ217" s="758"/>
    </row>
    <row r="218" spans="3:43" s="748" customFormat="1">
      <c r="C218" s="748">
        <v>137</v>
      </c>
      <c r="D218" s="751"/>
      <c r="AQ218" s="758"/>
    </row>
    <row r="219" spans="3:43" s="748" customFormat="1">
      <c r="C219" s="748">
        <v>138</v>
      </c>
      <c r="D219" s="751"/>
      <c r="AQ219" s="758"/>
    </row>
    <row r="220" spans="3:43" s="748" customFormat="1">
      <c r="C220" s="748">
        <v>139</v>
      </c>
      <c r="D220" s="751"/>
      <c r="AQ220" s="758"/>
    </row>
    <row r="221" spans="3:43" s="748" customFormat="1">
      <c r="C221" s="748">
        <v>140</v>
      </c>
      <c r="D221" s="751"/>
      <c r="AQ221" s="758"/>
    </row>
    <row r="222" spans="3:43" s="748" customFormat="1">
      <c r="C222" s="748">
        <v>141</v>
      </c>
      <c r="D222" s="751"/>
      <c r="AQ222" s="758"/>
    </row>
    <row r="223" spans="3:43" s="748" customFormat="1">
      <c r="C223" s="748">
        <v>142</v>
      </c>
      <c r="D223" s="751"/>
      <c r="AQ223" s="758"/>
    </row>
    <row r="224" spans="3:43" s="748" customFormat="1">
      <c r="C224" s="748">
        <v>143</v>
      </c>
      <c r="D224" s="751"/>
      <c r="AQ224" s="758"/>
    </row>
    <row r="225" spans="3:43" s="748" customFormat="1">
      <c r="C225" s="748">
        <v>144</v>
      </c>
      <c r="D225" s="751"/>
      <c r="AQ225" s="758"/>
    </row>
    <row r="226" spans="3:43" s="748" customFormat="1">
      <c r="C226" s="748">
        <v>145</v>
      </c>
      <c r="D226" s="751"/>
      <c r="AQ226" s="758"/>
    </row>
    <row r="227" spans="3:43" s="748" customFormat="1">
      <c r="C227" s="748">
        <v>146</v>
      </c>
      <c r="D227" s="751"/>
      <c r="AQ227" s="758"/>
    </row>
    <row r="228" spans="3:43" s="748" customFormat="1">
      <c r="C228" s="748">
        <v>147</v>
      </c>
      <c r="D228" s="751"/>
      <c r="AQ228" s="758"/>
    </row>
    <row r="229" spans="3:43" s="748" customFormat="1">
      <c r="C229" s="748">
        <v>148</v>
      </c>
      <c r="D229" s="751"/>
      <c r="AQ229" s="758"/>
    </row>
    <row r="230" spans="3:43" s="748" customFormat="1">
      <c r="C230" s="748">
        <v>149</v>
      </c>
      <c r="D230" s="751"/>
      <c r="AQ230" s="758"/>
    </row>
    <row r="231" spans="3:43" s="748" customFormat="1">
      <c r="C231" s="748">
        <v>150</v>
      </c>
      <c r="D231" s="751"/>
      <c r="AQ231" s="758"/>
    </row>
    <row r="232" spans="3:43" s="748" customFormat="1">
      <c r="C232" s="748">
        <v>151</v>
      </c>
      <c r="D232" s="751"/>
      <c r="AQ232" s="758"/>
    </row>
    <row r="233" spans="3:43" s="748" customFormat="1">
      <c r="C233" s="748">
        <v>152</v>
      </c>
      <c r="D233" s="751"/>
      <c r="AQ233" s="758"/>
    </row>
    <row r="234" spans="3:43" s="748" customFormat="1">
      <c r="C234" s="748">
        <v>153</v>
      </c>
      <c r="D234" s="751"/>
      <c r="AQ234" s="758"/>
    </row>
    <row r="235" spans="3:43" s="748" customFormat="1">
      <c r="C235" s="748">
        <v>154</v>
      </c>
      <c r="D235" s="751"/>
      <c r="AQ235" s="758"/>
    </row>
    <row r="236" spans="3:43" s="748" customFormat="1">
      <c r="C236" s="748">
        <v>155</v>
      </c>
      <c r="D236" s="751"/>
      <c r="AQ236" s="758"/>
    </row>
    <row r="237" spans="3:43" s="748" customFormat="1">
      <c r="C237" s="748">
        <v>156</v>
      </c>
      <c r="D237" s="751"/>
      <c r="AQ237" s="758"/>
    </row>
    <row r="238" spans="3:43" s="748" customFormat="1">
      <c r="C238" s="748">
        <v>157</v>
      </c>
      <c r="D238" s="751"/>
      <c r="AQ238" s="758"/>
    </row>
    <row r="239" spans="3:43" s="748" customFormat="1">
      <c r="C239" s="748">
        <v>158</v>
      </c>
      <c r="D239" s="751"/>
      <c r="AQ239" s="758"/>
    </row>
    <row r="240" spans="3:43" s="748" customFormat="1">
      <c r="C240" s="748">
        <v>159</v>
      </c>
      <c r="D240" s="751"/>
      <c r="AQ240" s="758"/>
    </row>
    <row r="241" spans="3:43" s="748" customFormat="1">
      <c r="C241" s="748">
        <v>160</v>
      </c>
      <c r="D241" s="751"/>
      <c r="AQ241" s="758"/>
    </row>
    <row r="242" spans="3:43" s="748" customFormat="1">
      <c r="C242" s="748">
        <v>161</v>
      </c>
      <c r="D242" s="751"/>
      <c r="AQ242" s="758"/>
    </row>
    <row r="243" spans="3:43" s="748" customFormat="1">
      <c r="C243" s="748">
        <v>162</v>
      </c>
      <c r="D243" s="751"/>
      <c r="AQ243" s="758"/>
    </row>
    <row r="244" spans="3:43" s="748" customFormat="1">
      <c r="C244" s="748">
        <v>163</v>
      </c>
      <c r="D244" s="751"/>
      <c r="AQ244" s="758"/>
    </row>
    <row r="245" spans="3:43" s="748" customFormat="1">
      <c r="C245" s="748">
        <v>164</v>
      </c>
      <c r="D245" s="751"/>
      <c r="AQ245" s="758"/>
    </row>
    <row r="246" spans="3:43" s="748" customFormat="1">
      <c r="C246" s="748">
        <v>165</v>
      </c>
      <c r="D246" s="751"/>
      <c r="AQ246" s="758"/>
    </row>
    <row r="247" spans="3:43" s="748" customFormat="1">
      <c r="C247" s="748">
        <v>166</v>
      </c>
      <c r="D247" s="751"/>
      <c r="AQ247" s="758"/>
    </row>
    <row r="248" spans="3:43" s="748" customFormat="1">
      <c r="C248" s="748">
        <v>167</v>
      </c>
      <c r="D248" s="751"/>
      <c r="AQ248" s="758"/>
    </row>
    <row r="249" spans="3:43" s="748" customFormat="1">
      <c r="C249" s="748">
        <v>168</v>
      </c>
      <c r="D249" s="751"/>
      <c r="AQ249" s="758"/>
    </row>
    <row r="250" spans="3:43" s="748" customFormat="1">
      <c r="C250" s="748">
        <v>169</v>
      </c>
      <c r="D250" s="751"/>
      <c r="AQ250" s="758"/>
    </row>
    <row r="251" spans="3:43" s="748" customFormat="1">
      <c r="C251" s="748">
        <v>170</v>
      </c>
      <c r="D251" s="751"/>
      <c r="AQ251" s="758"/>
    </row>
    <row r="252" spans="3:43" s="748" customFormat="1">
      <c r="C252" s="748">
        <v>171</v>
      </c>
      <c r="D252" s="751"/>
      <c r="AQ252" s="758"/>
    </row>
    <row r="253" spans="3:43" s="748" customFormat="1">
      <c r="C253" s="748">
        <v>172</v>
      </c>
      <c r="D253" s="751"/>
      <c r="AQ253" s="758"/>
    </row>
    <row r="254" spans="3:43" s="748" customFormat="1">
      <c r="C254" s="748">
        <v>173</v>
      </c>
      <c r="D254" s="751"/>
      <c r="AQ254" s="758"/>
    </row>
    <row r="255" spans="3:43" s="748" customFormat="1">
      <c r="C255" s="748">
        <v>174</v>
      </c>
      <c r="D255" s="751"/>
      <c r="AQ255" s="758"/>
    </row>
    <row r="256" spans="3:43" s="748" customFormat="1">
      <c r="C256" s="748">
        <v>175</v>
      </c>
      <c r="D256" s="751"/>
      <c r="AQ256" s="758"/>
    </row>
    <row r="257" spans="3:43" s="748" customFormat="1">
      <c r="C257" s="748">
        <v>176</v>
      </c>
      <c r="D257" s="751"/>
      <c r="AQ257" s="758"/>
    </row>
    <row r="258" spans="3:43" s="748" customFormat="1">
      <c r="C258" s="748">
        <v>177</v>
      </c>
      <c r="D258" s="751"/>
      <c r="AQ258" s="758"/>
    </row>
    <row r="259" spans="3:43" s="748" customFormat="1">
      <c r="C259" s="748">
        <v>178</v>
      </c>
      <c r="D259" s="751"/>
      <c r="AQ259" s="758"/>
    </row>
    <row r="260" spans="3:43" s="748" customFormat="1">
      <c r="C260" s="748">
        <v>179</v>
      </c>
      <c r="D260" s="751"/>
      <c r="AQ260" s="758"/>
    </row>
    <row r="261" spans="3:43" s="748" customFormat="1">
      <c r="C261" s="748">
        <v>180</v>
      </c>
      <c r="D261" s="751"/>
      <c r="AQ261" s="758"/>
    </row>
    <row r="262" spans="3:43" s="748" customFormat="1">
      <c r="C262" s="748">
        <v>181</v>
      </c>
      <c r="D262" s="751"/>
      <c r="AQ262" s="758"/>
    </row>
    <row r="263" spans="3:43" s="748" customFormat="1">
      <c r="C263" s="748">
        <v>182</v>
      </c>
      <c r="D263" s="751"/>
      <c r="AQ263" s="758"/>
    </row>
    <row r="264" spans="3:43" s="748" customFormat="1">
      <c r="C264" s="748">
        <v>183</v>
      </c>
      <c r="D264" s="751"/>
      <c r="AQ264" s="758"/>
    </row>
    <row r="265" spans="3:43" s="748" customFormat="1">
      <c r="C265" s="748">
        <v>184</v>
      </c>
      <c r="D265" s="751"/>
      <c r="AQ265" s="758"/>
    </row>
    <row r="266" spans="3:43" s="748" customFormat="1">
      <c r="C266" s="748">
        <v>185</v>
      </c>
      <c r="D266" s="751"/>
      <c r="AQ266" s="758"/>
    </row>
    <row r="267" spans="3:43" s="748" customFormat="1">
      <c r="C267" s="748">
        <v>186</v>
      </c>
      <c r="D267" s="751"/>
      <c r="AQ267" s="758"/>
    </row>
    <row r="268" spans="3:43">
      <c r="C268" s="748">
        <v>187</v>
      </c>
      <c r="D268" s="536"/>
      <c r="AQ268" s="544"/>
    </row>
    <row r="269" spans="3:43">
      <c r="C269" s="748">
        <v>188</v>
      </c>
      <c r="D269" s="536"/>
      <c r="AQ269" s="544"/>
    </row>
    <row r="270" spans="3:43">
      <c r="C270" s="748">
        <v>189</v>
      </c>
      <c r="D270" s="536"/>
      <c r="AQ270" s="544"/>
    </row>
    <row r="271" spans="3:43">
      <c r="C271" s="748">
        <v>190</v>
      </c>
      <c r="D271" s="536"/>
      <c r="AQ271" s="544"/>
    </row>
    <row r="272" spans="3:43">
      <c r="C272" s="748">
        <v>191</v>
      </c>
      <c r="D272" s="536"/>
      <c r="AQ272" s="544"/>
    </row>
    <row r="273" spans="3:43">
      <c r="C273" s="748">
        <v>192</v>
      </c>
      <c r="D273" s="536"/>
      <c r="AQ273" s="544"/>
    </row>
    <row r="274" spans="3:43">
      <c r="C274" s="748">
        <v>193</v>
      </c>
      <c r="D274" s="536"/>
      <c r="AQ274" s="544"/>
    </row>
    <row r="275" spans="3:43">
      <c r="C275" s="748">
        <v>194</v>
      </c>
      <c r="D275" s="536"/>
      <c r="AQ275" s="544"/>
    </row>
    <row r="276" spans="3:43">
      <c r="C276" s="748">
        <v>195</v>
      </c>
      <c r="D276" s="536"/>
      <c r="AQ276" s="544"/>
    </row>
    <row r="277" spans="3:43">
      <c r="C277" s="748">
        <v>196</v>
      </c>
      <c r="D277" s="536"/>
      <c r="AQ277" s="544"/>
    </row>
    <row r="278" spans="3:43">
      <c r="C278" s="748">
        <v>197</v>
      </c>
      <c r="D278" s="536"/>
      <c r="AQ278" s="544"/>
    </row>
    <row r="279" spans="3:43">
      <c r="C279" s="748">
        <v>198</v>
      </c>
      <c r="D279" s="536"/>
      <c r="AQ279" s="544"/>
    </row>
    <row r="280" spans="3:43">
      <c r="C280" s="748">
        <v>199</v>
      </c>
      <c r="D280" s="536"/>
      <c r="AQ280" s="544"/>
    </row>
    <row r="281" spans="3:43">
      <c r="C281" s="748">
        <v>200</v>
      </c>
      <c r="D281" s="536"/>
      <c r="AQ281" s="544"/>
    </row>
    <row r="282" spans="3:43">
      <c r="C282" s="748">
        <v>201</v>
      </c>
      <c r="D282" s="536"/>
      <c r="AQ282" s="544"/>
    </row>
    <row r="283" spans="3:43">
      <c r="C283" s="748">
        <v>202</v>
      </c>
      <c r="D283" s="536"/>
      <c r="AQ283" s="544"/>
    </row>
    <row r="284" spans="3:43">
      <c r="C284" s="748">
        <v>203</v>
      </c>
      <c r="D284" s="536"/>
      <c r="AQ284" s="544"/>
    </row>
    <row r="285" spans="3:43">
      <c r="C285" s="748">
        <v>204</v>
      </c>
      <c r="D285" s="536"/>
      <c r="AQ285" s="544"/>
    </row>
    <row r="286" spans="3:43">
      <c r="C286" s="748">
        <v>205</v>
      </c>
      <c r="D286" s="536"/>
      <c r="AQ286" s="544"/>
    </row>
    <row r="287" spans="3:43">
      <c r="C287" s="748">
        <v>206</v>
      </c>
      <c r="D287" s="536"/>
      <c r="AQ287" s="544"/>
    </row>
    <row r="288" spans="3:43">
      <c r="C288" s="748">
        <v>207</v>
      </c>
      <c r="D288" s="536"/>
      <c r="AQ288" s="544"/>
    </row>
    <row r="289" spans="3:43">
      <c r="C289" s="748">
        <v>208</v>
      </c>
      <c r="D289" s="536"/>
      <c r="AQ289" s="544"/>
    </row>
    <row r="290" spans="3:43">
      <c r="C290" s="748">
        <v>209</v>
      </c>
      <c r="D290" s="536"/>
      <c r="AQ290" s="544"/>
    </row>
    <row r="291" spans="3:43">
      <c r="C291" s="748">
        <v>210</v>
      </c>
      <c r="D291" s="536"/>
      <c r="AQ291" s="544"/>
    </row>
    <row r="292" spans="3:43">
      <c r="C292" s="748">
        <v>211</v>
      </c>
      <c r="D292" s="536"/>
      <c r="AQ292" s="544"/>
    </row>
    <row r="293" spans="3:43">
      <c r="C293" s="748">
        <v>212</v>
      </c>
      <c r="D293" s="536"/>
      <c r="AQ293" s="544"/>
    </row>
    <row r="294" spans="3:43">
      <c r="C294" s="748">
        <v>213</v>
      </c>
      <c r="D294" s="536"/>
      <c r="AQ294" s="544"/>
    </row>
    <row r="295" spans="3:43">
      <c r="C295" s="748">
        <v>214</v>
      </c>
      <c r="D295" s="536"/>
      <c r="AQ295" s="544"/>
    </row>
    <row r="296" spans="3:43">
      <c r="C296" s="748">
        <v>215</v>
      </c>
      <c r="D296" s="536"/>
      <c r="AQ296" s="544"/>
    </row>
    <row r="297" spans="3:43">
      <c r="C297" s="748">
        <v>216</v>
      </c>
      <c r="D297" s="536"/>
      <c r="AQ297" s="544"/>
    </row>
    <row r="298" spans="3:43">
      <c r="C298" s="748">
        <v>217</v>
      </c>
      <c r="D298" s="536"/>
      <c r="AQ298" s="544"/>
    </row>
    <row r="299" spans="3:43">
      <c r="C299" s="748">
        <v>218</v>
      </c>
      <c r="D299" s="536"/>
      <c r="AQ299" s="544"/>
    </row>
    <row r="300" spans="3:43">
      <c r="C300" s="748">
        <v>219</v>
      </c>
      <c r="D300" s="536"/>
      <c r="AQ300" s="544"/>
    </row>
    <row r="301" spans="3:43">
      <c r="C301" s="748">
        <v>220</v>
      </c>
      <c r="D301" s="536"/>
      <c r="AQ301" s="544"/>
    </row>
    <row r="302" spans="3:43">
      <c r="C302" s="748">
        <v>221</v>
      </c>
      <c r="D302" s="536"/>
      <c r="AQ302" s="544"/>
    </row>
    <row r="303" spans="3:43">
      <c r="C303" s="748">
        <v>222</v>
      </c>
      <c r="D303" s="536"/>
      <c r="AQ303" s="544"/>
    </row>
    <row r="304" spans="3:43">
      <c r="C304" s="748">
        <v>223</v>
      </c>
      <c r="D304" s="536"/>
      <c r="AQ304" s="544"/>
    </row>
    <row r="305" spans="3:43">
      <c r="C305" s="748">
        <v>224</v>
      </c>
      <c r="D305" s="536"/>
      <c r="AQ305" s="544"/>
    </row>
    <row r="306" spans="3:43">
      <c r="C306" s="748">
        <v>225</v>
      </c>
      <c r="D306" s="536"/>
      <c r="AQ306" s="544"/>
    </row>
    <row r="307" spans="3:43">
      <c r="C307" s="748">
        <v>226</v>
      </c>
      <c r="D307" s="536"/>
      <c r="AQ307" s="544"/>
    </row>
    <row r="308" spans="3:43">
      <c r="C308" s="748">
        <v>227</v>
      </c>
      <c r="D308" s="536"/>
      <c r="AQ308" s="544"/>
    </row>
    <row r="309" spans="3:43">
      <c r="C309" s="748">
        <v>228</v>
      </c>
      <c r="D309" s="536"/>
      <c r="AQ309" s="544"/>
    </row>
    <row r="310" spans="3:43">
      <c r="C310" s="748">
        <v>229</v>
      </c>
      <c r="D310" s="536"/>
      <c r="AQ310" s="544"/>
    </row>
    <row r="311" spans="3:43">
      <c r="C311" s="748">
        <v>230</v>
      </c>
      <c r="D311" s="536"/>
      <c r="AQ311" s="544"/>
    </row>
    <row r="312" spans="3:43">
      <c r="C312" s="748">
        <v>231</v>
      </c>
      <c r="D312" s="536"/>
      <c r="AQ312" s="544"/>
    </row>
    <row r="313" spans="3:43">
      <c r="C313" s="748">
        <v>232</v>
      </c>
      <c r="D313" s="536"/>
      <c r="AQ313" s="544"/>
    </row>
    <row r="314" spans="3:43">
      <c r="C314" s="748">
        <v>233</v>
      </c>
      <c r="D314" s="536"/>
      <c r="AQ314" s="544"/>
    </row>
    <row r="315" spans="3:43">
      <c r="C315" s="748">
        <v>234</v>
      </c>
      <c r="D315" s="536"/>
      <c r="AQ315" s="544"/>
    </row>
    <row r="316" spans="3:43">
      <c r="C316" s="748">
        <v>235</v>
      </c>
      <c r="D316" s="536"/>
      <c r="AQ316" s="544"/>
    </row>
    <row r="317" spans="3:43">
      <c r="C317" s="748">
        <v>236</v>
      </c>
      <c r="D317" s="536"/>
      <c r="AQ317" s="544"/>
    </row>
    <row r="318" spans="3:43">
      <c r="C318" s="748">
        <v>237</v>
      </c>
      <c r="D318" s="536"/>
      <c r="AQ318" s="544"/>
    </row>
    <row r="319" spans="3:43">
      <c r="C319" s="748">
        <v>238</v>
      </c>
      <c r="D319" s="536"/>
      <c r="AQ319" s="544"/>
    </row>
    <row r="320" spans="3:43">
      <c r="C320" s="748">
        <v>239</v>
      </c>
      <c r="D320" s="536"/>
      <c r="AQ320" s="544"/>
    </row>
    <row r="321" spans="3:43">
      <c r="C321" s="748">
        <v>240</v>
      </c>
      <c r="D321" s="536"/>
      <c r="AQ321" s="544"/>
    </row>
    <row r="322" spans="3:43">
      <c r="C322" s="748">
        <v>241</v>
      </c>
      <c r="D322" s="536"/>
      <c r="AQ322" s="544"/>
    </row>
    <row r="323" spans="3:43">
      <c r="C323" s="748">
        <v>242</v>
      </c>
      <c r="D323" s="536"/>
      <c r="AQ323" s="544"/>
    </row>
    <row r="324" spans="3:43">
      <c r="C324" s="748">
        <v>243</v>
      </c>
      <c r="D324" s="536"/>
      <c r="AQ324" s="544"/>
    </row>
    <row r="325" spans="3:43">
      <c r="C325" s="748">
        <v>244</v>
      </c>
      <c r="D325" s="536"/>
      <c r="AQ325" s="544"/>
    </row>
    <row r="326" spans="3:43">
      <c r="C326" s="748">
        <v>245</v>
      </c>
      <c r="D326" s="536"/>
      <c r="AQ326" s="544"/>
    </row>
    <row r="327" spans="3:43">
      <c r="C327" s="748">
        <v>246</v>
      </c>
      <c r="D327" s="536"/>
      <c r="AQ327" s="544"/>
    </row>
    <row r="328" spans="3:43">
      <c r="C328" s="748">
        <v>247</v>
      </c>
      <c r="D328" s="536"/>
      <c r="AQ328" s="544"/>
    </row>
    <row r="329" spans="3:43">
      <c r="C329" s="748">
        <v>248</v>
      </c>
      <c r="D329" s="536"/>
      <c r="AQ329" s="544"/>
    </row>
    <row r="330" spans="3:43">
      <c r="C330" s="748">
        <v>249</v>
      </c>
      <c r="D330" s="536"/>
      <c r="AQ330" s="544"/>
    </row>
    <row r="331" spans="3:43">
      <c r="C331" s="748">
        <v>250</v>
      </c>
      <c r="D331" s="536"/>
      <c r="AQ331" s="544"/>
    </row>
    <row r="332" spans="3:43">
      <c r="C332" s="748">
        <v>251</v>
      </c>
      <c r="D332" s="536"/>
      <c r="AQ332" s="544"/>
    </row>
    <row r="333" spans="3:43">
      <c r="C333" s="748">
        <v>252</v>
      </c>
      <c r="D333" s="536"/>
      <c r="AQ333" s="544"/>
    </row>
    <row r="334" spans="3:43">
      <c r="C334" s="748">
        <v>253</v>
      </c>
      <c r="D334" s="536"/>
      <c r="AQ334" s="544"/>
    </row>
    <row r="335" spans="3:43">
      <c r="C335" s="748">
        <v>254</v>
      </c>
      <c r="D335" s="536"/>
      <c r="AQ335" s="544"/>
    </row>
    <row r="336" spans="3:43">
      <c r="C336" s="748">
        <v>255</v>
      </c>
      <c r="D336" s="536"/>
      <c r="AQ336" s="544"/>
    </row>
    <row r="337" spans="3:43">
      <c r="C337" s="748">
        <v>256</v>
      </c>
      <c r="D337" s="536"/>
      <c r="AQ337" s="544"/>
    </row>
    <row r="338" spans="3:43">
      <c r="C338" s="748">
        <v>257</v>
      </c>
      <c r="D338" s="536"/>
      <c r="AQ338" s="544"/>
    </row>
    <row r="339" spans="3:43">
      <c r="C339" s="748">
        <v>258</v>
      </c>
      <c r="D339" s="536"/>
      <c r="AQ339" s="544"/>
    </row>
    <row r="340" spans="3:43">
      <c r="C340" s="748">
        <v>259</v>
      </c>
      <c r="D340" s="536"/>
      <c r="AQ340" s="544"/>
    </row>
    <row r="341" spans="3:43">
      <c r="C341" s="748">
        <v>260</v>
      </c>
      <c r="D341" s="536"/>
      <c r="AQ341" s="544"/>
    </row>
    <row r="342" spans="3:43">
      <c r="C342" s="748">
        <v>261</v>
      </c>
      <c r="D342" s="536"/>
      <c r="AQ342" s="544"/>
    </row>
    <row r="343" spans="3:43">
      <c r="C343" s="748">
        <v>262</v>
      </c>
      <c r="D343" s="536"/>
      <c r="AQ343" s="544"/>
    </row>
    <row r="344" spans="3:43">
      <c r="C344" s="748">
        <v>263</v>
      </c>
      <c r="D344" s="536"/>
      <c r="AQ344" s="544"/>
    </row>
    <row r="345" spans="3:43">
      <c r="C345" s="748">
        <v>264</v>
      </c>
      <c r="D345" s="536"/>
      <c r="AQ345" s="544"/>
    </row>
    <row r="346" spans="3:43">
      <c r="C346" s="748">
        <v>265</v>
      </c>
      <c r="D346" s="536"/>
      <c r="AQ346" s="544"/>
    </row>
    <row r="347" spans="3:43">
      <c r="C347" s="748">
        <v>266</v>
      </c>
      <c r="D347" s="536"/>
      <c r="AQ347" s="544"/>
    </row>
    <row r="348" spans="3:43">
      <c r="C348" s="748">
        <v>267</v>
      </c>
      <c r="D348" s="536"/>
      <c r="AQ348" s="544"/>
    </row>
    <row r="349" spans="3:43">
      <c r="C349" s="748">
        <v>268</v>
      </c>
      <c r="D349" s="536"/>
      <c r="AQ349" s="544"/>
    </row>
    <row r="350" spans="3:43">
      <c r="C350" s="748">
        <v>269</v>
      </c>
      <c r="D350" s="536"/>
      <c r="AQ350" s="544"/>
    </row>
    <row r="351" spans="3:43">
      <c r="C351" s="748">
        <v>270</v>
      </c>
      <c r="D351" s="536"/>
      <c r="AQ351" s="544"/>
    </row>
    <row r="352" spans="3:43">
      <c r="C352" s="748">
        <v>271</v>
      </c>
      <c r="D352" s="536"/>
      <c r="AQ352" s="544"/>
    </row>
    <row r="353" spans="3:43">
      <c r="C353" s="748">
        <v>272</v>
      </c>
      <c r="D353" s="536"/>
      <c r="AQ353" s="544"/>
    </row>
    <row r="354" spans="3:43">
      <c r="C354" s="748">
        <v>273</v>
      </c>
      <c r="D354" s="536"/>
      <c r="AQ354" s="544"/>
    </row>
    <row r="355" spans="3:43">
      <c r="C355" s="748">
        <v>274</v>
      </c>
      <c r="D355" s="536"/>
      <c r="AQ355" s="544"/>
    </row>
    <row r="356" spans="3:43">
      <c r="C356" s="748">
        <v>275</v>
      </c>
      <c r="D356" s="536"/>
      <c r="AQ356" s="544"/>
    </row>
    <row r="357" spans="3:43">
      <c r="C357" s="748">
        <v>276</v>
      </c>
      <c r="D357" s="536"/>
      <c r="AQ357" s="544"/>
    </row>
    <row r="358" spans="3:43">
      <c r="C358" s="748">
        <v>277</v>
      </c>
      <c r="D358" s="536"/>
      <c r="AQ358" s="544"/>
    </row>
    <row r="359" spans="3:43">
      <c r="C359" s="748">
        <v>278</v>
      </c>
      <c r="D359" s="536"/>
      <c r="AQ359" s="544"/>
    </row>
    <row r="360" spans="3:43">
      <c r="C360" s="748">
        <v>279</v>
      </c>
      <c r="D360" s="536"/>
      <c r="AQ360" s="544"/>
    </row>
    <row r="361" spans="3:43">
      <c r="C361" s="748">
        <v>280</v>
      </c>
      <c r="D361" s="536"/>
      <c r="AQ361" s="544"/>
    </row>
    <row r="362" spans="3:43">
      <c r="C362" s="748">
        <v>281</v>
      </c>
      <c r="D362" s="536"/>
      <c r="AQ362" s="544"/>
    </row>
    <row r="363" spans="3:43">
      <c r="C363" s="748">
        <v>282</v>
      </c>
      <c r="D363" s="536"/>
      <c r="AQ363" s="544"/>
    </row>
    <row r="364" spans="3:43">
      <c r="C364" s="748">
        <v>283</v>
      </c>
      <c r="D364" s="536"/>
      <c r="AQ364" s="544"/>
    </row>
    <row r="365" spans="3:43">
      <c r="C365" s="748">
        <v>284</v>
      </c>
      <c r="D365" s="536"/>
      <c r="AQ365" s="544"/>
    </row>
    <row r="366" spans="3:43">
      <c r="C366" s="748">
        <v>285</v>
      </c>
      <c r="D366" s="536"/>
      <c r="AQ366" s="544"/>
    </row>
    <row r="367" spans="3:43">
      <c r="C367" s="748">
        <v>286</v>
      </c>
      <c r="D367" s="536"/>
      <c r="AQ367" s="544"/>
    </row>
    <row r="368" spans="3:43">
      <c r="C368" s="748">
        <v>287</v>
      </c>
      <c r="D368" s="536"/>
      <c r="AQ368" s="544"/>
    </row>
    <row r="369" spans="3:43">
      <c r="C369" s="748">
        <v>288</v>
      </c>
      <c r="D369" s="536"/>
      <c r="AQ369" s="544"/>
    </row>
    <row r="370" spans="3:43">
      <c r="C370" s="748">
        <v>289</v>
      </c>
      <c r="D370" s="536"/>
      <c r="AQ370" s="544"/>
    </row>
    <row r="371" spans="3:43">
      <c r="C371" s="748">
        <v>290</v>
      </c>
      <c r="D371" s="536"/>
      <c r="AQ371" s="544"/>
    </row>
    <row r="372" spans="3:43">
      <c r="C372" s="748">
        <v>291</v>
      </c>
      <c r="D372" s="536"/>
      <c r="AQ372" s="544"/>
    </row>
    <row r="373" spans="3:43">
      <c r="C373" s="748">
        <v>292</v>
      </c>
      <c r="D373" s="536"/>
      <c r="AQ373" s="544"/>
    </row>
    <row r="374" spans="3:43">
      <c r="C374" s="748">
        <v>293</v>
      </c>
      <c r="D374" s="536"/>
      <c r="AQ374" s="544"/>
    </row>
    <row r="375" spans="3:43">
      <c r="C375" s="748">
        <v>294</v>
      </c>
      <c r="D375" s="536"/>
      <c r="AQ375" s="544"/>
    </row>
    <row r="376" spans="3:43">
      <c r="C376" s="748">
        <v>295</v>
      </c>
      <c r="D376" s="536"/>
      <c r="AQ376" s="544"/>
    </row>
    <row r="377" spans="3:43">
      <c r="C377" s="748">
        <v>296</v>
      </c>
      <c r="D377" s="536"/>
      <c r="AQ377" s="544"/>
    </row>
    <row r="378" spans="3:43">
      <c r="C378" s="748">
        <v>297</v>
      </c>
      <c r="D378" s="536"/>
      <c r="AQ378" s="544"/>
    </row>
    <row r="379" spans="3:43">
      <c r="C379" s="748">
        <v>298</v>
      </c>
      <c r="D379" s="536"/>
      <c r="AQ379" s="544"/>
    </row>
    <row r="380" spans="3:43">
      <c r="C380" s="748">
        <v>299</v>
      </c>
      <c r="D380" s="536"/>
      <c r="AQ380" s="544"/>
    </row>
    <row r="381" spans="3:43">
      <c r="C381" s="748">
        <v>300</v>
      </c>
      <c r="D381" s="536"/>
      <c r="AQ381" s="544"/>
    </row>
    <row r="382" spans="3:43">
      <c r="C382" s="748">
        <v>301</v>
      </c>
      <c r="D382" s="536"/>
      <c r="AQ382" s="544"/>
    </row>
    <row r="383" spans="3:43">
      <c r="C383" s="748">
        <v>302</v>
      </c>
      <c r="D383" s="536"/>
      <c r="AQ383" s="544"/>
    </row>
    <row r="384" spans="3:43">
      <c r="C384" s="748">
        <v>303</v>
      </c>
      <c r="D384" s="536"/>
      <c r="AQ384" s="544"/>
    </row>
    <row r="385" spans="3:43">
      <c r="C385" s="748">
        <v>304</v>
      </c>
      <c r="D385" s="536"/>
      <c r="AQ385" s="544"/>
    </row>
    <row r="386" spans="3:43">
      <c r="C386" s="748">
        <v>305</v>
      </c>
      <c r="D386" s="536"/>
      <c r="AQ386" s="544"/>
    </row>
    <row r="387" spans="3:43">
      <c r="C387" s="748">
        <v>306</v>
      </c>
      <c r="D387" s="536"/>
      <c r="AQ387" s="544"/>
    </row>
    <row r="388" spans="3:43">
      <c r="C388" s="748">
        <v>307</v>
      </c>
      <c r="D388" s="536"/>
      <c r="AQ388" s="544"/>
    </row>
    <row r="389" spans="3:43">
      <c r="C389" s="748">
        <v>308</v>
      </c>
      <c r="D389" s="536"/>
      <c r="AQ389" s="544"/>
    </row>
    <row r="390" spans="3:43">
      <c r="C390" s="748">
        <v>309</v>
      </c>
      <c r="D390" s="536"/>
      <c r="AQ390" s="544"/>
    </row>
    <row r="391" spans="3:43">
      <c r="C391" s="748">
        <v>310</v>
      </c>
      <c r="D391" s="536"/>
      <c r="AQ391" s="544"/>
    </row>
    <row r="392" spans="3:43">
      <c r="C392" s="748">
        <v>311</v>
      </c>
      <c r="D392" s="536"/>
      <c r="AQ392" s="544"/>
    </row>
    <row r="393" spans="3:43">
      <c r="C393" s="748">
        <v>312</v>
      </c>
      <c r="D393" s="536"/>
      <c r="AQ393" s="544"/>
    </row>
    <row r="394" spans="3:43">
      <c r="C394" s="748">
        <v>313</v>
      </c>
      <c r="D394" s="536"/>
      <c r="AQ394" s="544"/>
    </row>
    <row r="395" spans="3:43">
      <c r="C395" s="748">
        <v>314</v>
      </c>
      <c r="D395" s="536"/>
      <c r="AQ395" s="544"/>
    </row>
    <row r="396" spans="3:43">
      <c r="C396" s="748">
        <v>315</v>
      </c>
      <c r="D396" s="536"/>
      <c r="AQ396" s="544"/>
    </row>
    <row r="397" spans="3:43">
      <c r="C397" s="748">
        <v>316</v>
      </c>
      <c r="D397" s="536"/>
      <c r="AQ397" s="544"/>
    </row>
    <row r="398" spans="3:43">
      <c r="C398" s="748">
        <v>317</v>
      </c>
      <c r="D398" s="536"/>
      <c r="AQ398" s="544"/>
    </row>
    <row r="399" spans="3:43">
      <c r="C399" s="748">
        <v>318</v>
      </c>
      <c r="D399" s="536"/>
      <c r="AQ399" s="544"/>
    </row>
    <row r="400" spans="3:43">
      <c r="C400" s="748">
        <v>319</v>
      </c>
      <c r="D400" s="536"/>
      <c r="AQ400" s="544"/>
    </row>
    <row r="401" spans="3:43">
      <c r="C401" s="748">
        <v>320</v>
      </c>
      <c r="D401" s="536"/>
      <c r="AQ401" s="544"/>
    </row>
    <row r="402" spans="3:43">
      <c r="C402" s="748">
        <v>321</v>
      </c>
      <c r="D402" s="536"/>
      <c r="AQ402" s="544"/>
    </row>
    <row r="403" spans="3:43">
      <c r="C403" s="748">
        <v>322</v>
      </c>
      <c r="D403" s="536"/>
      <c r="AQ403" s="544"/>
    </row>
    <row r="404" spans="3:43">
      <c r="C404" s="748">
        <v>323</v>
      </c>
      <c r="D404" s="536"/>
      <c r="AQ404" s="544"/>
    </row>
    <row r="405" spans="3:43">
      <c r="C405" s="748">
        <v>324</v>
      </c>
      <c r="D405" s="536"/>
      <c r="AQ405" s="544"/>
    </row>
    <row r="406" spans="3:43">
      <c r="C406" s="748">
        <v>325</v>
      </c>
      <c r="D406" s="536"/>
      <c r="AQ406" s="544"/>
    </row>
    <row r="407" spans="3:43">
      <c r="C407" s="748">
        <v>326</v>
      </c>
      <c r="D407" s="536"/>
      <c r="AQ407" s="544"/>
    </row>
    <row r="408" spans="3:43">
      <c r="C408" s="748">
        <v>327</v>
      </c>
      <c r="D408" s="536"/>
      <c r="AQ408" s="544"/>
    </row>
    <row r="409" spans="3:43">
      <c r="C409" s="748">
        <v>328</v>
      </c>
      <c r="D409" s="536"/>
      <c r="AQ409" s="544"/>
    </row>
    <row r="410" spans="3:43">
      <c r="C410" s="748">
        <v>329</v>
      </c>
      <c r="D410" s="536"/>
      <c r="AQ410" s="544"/>
    </row>
    <row r="411" spans="3:43">
      <c r="C411" s="748">
        <v>330</v>
      </c>
      <c r="D411" s="536"/>
      <c r="AQ411" s="544"/>
    </row>
    <row r="412" spans="3:43">
      <c r="C412" s="748">
        <v>331</v>
      </c>
      <c r="D412" s="536"/>
      <c r="AQ412" s="544"/>
    </row>
    <row r="413" spans="3:43">
      <c r="C413" s="748">
        <v>332</v>
      </c>
      <c r="D413" s="536"/>
      <c r="AQ413" s="544"/>
    </row>
    <row r="414" spans="3:43">
      <c r="C414" s="748">
        <v>333</v>
      </c>
      <c r="D414" s="536"/>
      <c r="AQ414" s="544"/>
    </row>
    <row r="415" spans="3:43">
      <c r="C415" s="748">
        <v>334</v>
      </c>
      <c r="D415" s="536"/>
      <c r="AQ415" s="544"/>
    </row>
    <row r="416" spans="3:43">
      <c r="C416" s="748">
        <v>335</v>
      </c>
      <c r="D416" s="536"/>
      <c r="AQ416" s="544"/>
    </row>
    <row r="417" spans="3:43">
      <c r="C417" s="748">
        <v>336</v>
      </c>
      <c r="D417" s="536"/>
      <c r="AQ417" s="544"/>
    </row>
    <row r="418" spans="3:43">
      <c r="C418" s="748">
        <v>337</v>
      </c>
      <c r="D418" s="536"/>
      <c r="AQ418" s="544"/>
    </row>
    <row r="419" spans="3:43">
      <c r="C419" s="748">
        <v>338</v>
      </c>
      <c r="D419" s="536"/>
      <c r="AQ419" s="544"/>
    </row>
    <row r="420" spans="3:43">
      <c r="C420" s="748">
        <v>339</v>
      </c>
      <c r="D420" s="536"/>
      <c r="AQ420" s="544"/>
    </row>
    <row r="421" spans="3:43">
      <c r="C421" s="748">
        <v>340</v>
      </c>
      <c r="D421" s="536"/>
      <c r="AQ421" s="544"/>
    </row>
    <row r="422" spans="3:43">
      <c r="C422" s="748">
        <v>341</v>
      </c>
      <c r="D422" s="536"/>
      <c r="AQ422" s="544"/>
    </row>
    <row r="423" spans="3:43">
      <c r="C423" s="748">
        <v>342</v>
      </c>
      <c r="D423" s="536"/>
      <c r="AQ423" s="544"/>
    </row>
    <row r="424" spans="3:43">
      <c r="C424" s="748">
        <v>343</v>
      </c>
      <c r="D424" s="536"/>
      <c r="AQ424" s="544"/>
    </row>
    <row r="425" spans="3:43">
      <c r="C425" s="748">
        <v>344</v>
      </c>
      <c r="D425" s="536"/>
      <c r="AQ425" s="544"/>
    </row>
    <row r="426" spans="3:43">
      <c r="C426" s="748">
        <v>345</v>
      </c>
      <c r="D426" s="536"/>
      <c r="AQ426" s="544"/>
    </row>
    <row r="427" spans="3:43">
      <c r="C427" s="748">
        <v>346</v>
      </c>
      <c r="D427" s="536"/>
      <c r="AQ427" s="544"/>
    </row>
    <row r="428" spans="3:43">
      <c r="C428" s="748">
        <v>347</v>
      </c>
      <c r="D428" s="536"/>
      <c r="AQ428" s="544"/>
    </row>
    <row r="429" spans="3:43">
      <c r="C429" s="748">
        <v>348</v>
      </c>
      <c r="D429" s="536"/>
      <c r="AQ429" s="544"/>
    </row>
    <row r="430" spans="3:43">
      <c r="C430" s="748">
        <v>349</v>
      </c>
      <c r="D430" s="536"/>
      <c r="AQ430" s="544"/>
    </row>
    <row r="431" spans="3:43">
      <c r="C431" s="748">
        <v>350</v>
      </c>
      <c r="D431" s="536"/>
      <c r="AQ431" s="544"/>
    </row>
    <row r="432" spans="3:43">
      <c r="C432" s="748">
        <v>351</v>
      </c>
      <c r="D432" s="536"/>
      <c r="AQ432" s="544"/>
    </row>
    <row r="433" spans="3:43">
      <c r="C433" s="748">
        <v>352</v>
      </c>
      <c r="D433" s="536"/>
      <c r="AQ433" s="544"/>
    </row>
    <row r="434" spans="3:43">
      <c r="C434" s="748">
        <v>353</v>
      </c>
      <c r="D434" s="536"/>
      <c r="AQ434" s="544"/>
    </row>
    <row r="435" spans="3:43">
      <c r="C435" s="748">
        <v>354</v>
      </c>
      <c r="D435" s="536"/>
      <c r="AQ435" s="544"/>
    </row>
    <row r="436" spans="3:43">
      <c r="C436" s="748">
        <v>355</v>
      </c>
      <c r="D436" s="536"/>
      <c r="AQ436" s="544"/>
    </row>
    <row r="437" spans="3:43">
      <c r="C437" s="748">
        <v>356</v>
      </c>
      <c r="D437" s="536"/>
      <c r="AQ437" s="544"/>
    </row>
    <row r="438" spans="3:43">
      <c r="C438" s="748">
        <v>357</v>
      </c>
      <c r="D438" s="536"/>
      <c r="AQ438" s="544"/>
    </row>
    <row r="439" spans="3:43">
      <c r="C439" s="748">
        <v>358</v>
      </c>
      <c r="D439" s="536"/>
      <c r="AQ439" s="544"/>
    </row>
    <row r="440" spans="3:43">
      <c r="C440" s="748">
        <v>359</v>
      </c>
      <c r="D440" s="536"/>
      <c r="AQ440" s="544"/>
    </row>
    <row r="441" spans="3:43">
      <c r="C441" s="748">
        <v>360</v>
      </c>
      <c r="D441" s="536"/>
      <c r="AQ441" s="544"/>
    </row>
    <row r="442" spans="3:43">
      <c r="C442" s="748">
        <v>361</v>
      </c>
      <c r="D442" s="536"/>
      <c r="AQ442" s="544"/>
    </row>
    <row r="443" spans="3:43">
      <c r="C443" s="748">
        <v>362</v>
      </c>
      <c r="D443" s="536"/>
      <c r="AQ443" s="544"/>
    </row>
    <row r="444" spans="3:43">
      <c r="C444" s="748">
        <v>363</v>
      </c>
      <c r="D444" s="536"/>
      <c r="AQ444" s="544"/>
    </row>
    <row r="445" spans="3:43">
      <c r="C445" s="748">
        <v>364</v>
      </c>
      <c r="D445" s="536"/>
      <c r="AQ445" s="544"/>
    </row>
    <row r="446" spans="3:43">
      <c r="C446" s="748">
        <v>365</v>
      </c>
      <c r="D446" s="536"/>
      <c r="AQ446" s="544"/>
    </row>
    <row r="447" spans="3:43">
      <c r="C447" s="748">
        <v>366</v>
      </c>
      <c r="D447" s="536"/>
      <c r="AQ447" s="544"/>
    </row>
    <row r="448" spans="3:43">
      <c r="C448" s="748">
        <v>367</v>
      </c>
      <c r="D448" s="536"/>
      <c r="AQ448" s="544"/>
    </row>
    <row r="449" spans="3:43">
      <c r="C449" s="748">
        <v>368</v>
      </c>
      <c r="D449" s="536"/>
      <c r="AQ449" s="544"/>
    </row>
    <row r="450" spans="3:43">
      <c r="C450" s="748">
        <v>369</v>
      </c>
      <c r="D450" s="536"/>
      <c r="AQ450" s="544"/>
    </row>
    <row r="451" spans="3:43">
      <c r="C451" s="748">
        <v>370</v>
      </c>
      <c r="D451" s="536"/>
      <c r="AQ451" s="544"/>
    </row>
    <row r="452" spans="3:43">
      <c r="C452" s="748">
        <v>371</v>
      </c>
      <c r="D452" s="536"/>
      <c r="AQ452" s="544"/>
    </row>
    <row r="453" spans="3:43">
      <c r="C453" s="748">
        <v>372</v>
      </c>
      <c r="D453" s="536"/>
      <c r="AQ453" s="544"/>
    </row>
    <row r="454" spans="3:43">
      <c r="C454" s="748">
        <v>373</v>
      </c>
      <c r="D454" s="536"/>
      <c r="AQ454" s="544"/>
    </row>
    <row r="455" spans="3:43">
      <c r="C455" s="748">
        <v>374</v>
      </c>
      <c r="D455" s="536"/>
      <c r="AQ455" s="544"/>
    </row>
    <row r="456" spans="3:43">
      <c r="C456" s="748">
        <v>375</v>
      </c>
      <c r="D456" s="536"/>
      <c r="AQ456" s="544"/>
    </row>
    <row r="457" spans="3:43">
      <c r="C457" s="748">
        <v>376</v>
      </c>
      <c r="D457" s="536"/>
      <c r="AQ457" s="544"/>
    </row>
    <row r="458" spans="3:43">
      <c r="C458" s="748">
        <v>377</v>
      </c>
      <c r="D458" s="536"/>
      <c r="AQ458" s="544"/>
    </row>
    <row r="459" spans="3:43">
      <c r="C459" s="748">
        <v>378</v>
      </c>
      <c r="D459" s="536"/>
      <c r="AQ459" s="544"/>
    </row>
    <row r="460" spans="3:43">
      <c r="C460" s="748">
        <v>379</v>
      </c>
      <c r="D460" s="536"/>
      <c r="AQ460" s="544"/>
    </row>
    <row r="461" spans="3:43">
      <c r="C461" s="748">
        <v>380</v>
      </c>
      <c r="D461" s="536"/>
      <c r="AQ461" s="544"/>
    </row>
    <row r="462" spans="3:43">
      <c r="C462" s="748">
        <v>381</v>
      </c>
      <c r="D462" s="536"/>
      <c r="AQ462" s="544"/>
    </row>
    <row r="463" spans="3:43">
      <c r="C463" s="748">
        <v>382</v>
      </c>
      <c r="D463" s="536"/>
      <c r="AQ463" s="544"/>
    </row>
    <row r="464" spans="3:43">
      <c r="C464" s="748">
        <v>383</v>
      </c>
      <c r="D464" s="536"/>
      <c r="AQ464" s="544"/>
    </row>
    <row r="465" spans="3:43">
      <c r="C465" s="748">
        <v>384</v>
      </c>
      <c r="D465" s="536"/>
      <c r="AQ465" s="544"/>
    </row>
    <row r="466" spans="3:43">
      <c r="C466" s="748">
        <v>385</v>
      </c>
      <c r="D466" s="536"/>
      <c r="AQ466" s="544"/>
    </row>
    <row r="467" spans="3:43">
      <c r="C467" s="748">
        <v>386</v>
      </c>
      <c r="D467" s="536"/>
      <c r="AQ467" s="544"/>
    </row>
    <row r="468" spans="3:43">
      <c r="C468" s="748">
        <v>387</v>
      </c>
      <c r="D468" s="536"/>
      <c r="AQ468" s="544"/>
    </row>
    <row r="469" spans="3:43">
      <c r="C469" s="748">
        <v>388</v>
      </c>
      <c r="D469" s="536"/>
      <c r="AQ469" s="544"/>
    </row>
    <row r="470" spans="3:43">
      <c r="C470" s="748">
        <v>389</v>
      </c>
      <c r="D470" s="536"/>
      <c r="AQ470" s="544"/>
    </row>
    <row r="471" spans="3:43">
      <c r="C471" s="748">
        <v>390</v>
      </c>
      <c r="D471" s="536"/>
      <c r="AQ471" s="544"/>
    </row>
    <row r="472" spans="3:43">
      <c r="C472" s="748">
        <v>391</v>
      </c>
      <c r="D472" s="536"/>
      <c r="AQ472" s="544"/>
    </row>
    <row r="473" spans="3:43">
      <c r="C473" s="748">
        <v>392</v>
      </c>
      <c r="D473" s="536"/>
      <c r="AQ473" s="544"/>
    </row>
    <row r="474" spans="3:43">
      <c r="C474" s="748">
        <v>393</v>
      </c>
      <c r="D474" s="536"/>
      <c r="AQ474" s="544"/>
    </row>
    <row r="475" spans="3:43">
      <c r="C475" s="748">
        <v>394</v>
      </c>
      <c r="D475" s="536"/>
      <c r="AQ475" s="544"/>
    </row>
    <row r="476" spans="3:43">
      <c r="C476" s="748">
        <v>395</v>
      </c>
      <c r="D476" s="536"/>
      <c r="AQ476" s="544"/>
    </row>
    <row r="477" spans="3:43">
      <c r="C477" s="748">
        <v>396</v>
      </c>
      <c r="D477" s="536"/>
      <c r="AQ477" s="544"/>
    </row>
    <row r="478" spans="3:43">
      <c r="C478" s="748">
        <v>397</v>
      </c>
      <c r="D478" s="536"/>
      <c r="AQ478" s="544"/>
    </row>
    <row r="479" spans="3:43">
      <c r="C479" s="748">
        <v>398</v>
      </c>
      <c r="D479" s="536"/>
      <c r="AQ479" s="544"/>
    </row>
    <row r="480" spans="3:43">
      <c r="C480" s="748">
        <v>399</v>
      </c>
      <c r="D480" s="536"/>
      <c r="AQ480" s="544"/>
    </row>
    <row r="481" spans="3:43" ht="13.8">
      <c r="C481" s="748">
        <v>400</v>
      </c>
      <c r="D481" s="537"/>
      <c r="E481" s="626"/>
      <c r="F481" s="626"/>
      <c r="G481" s="626"/>
      <c r="H481" s="626"/>
      <c r="I481" s="626"/>
      <c r="J481" s="626"/>
      <c r="K481" s="626"/>
      <c r="L481" s="626"/>
      <c r="M481" s="626"/>
      <c r="N481" s="626"/>
      <c r="O481" s="626"/>
      <c r="P481" s="626"/>
      <c r="Q481" s="626"/>
      <c r="R481" s="626"/>
      <c r="S481" s="626"/>
      <c r="T481" s="626"/>
      <c r="U481" s="626"/>
      <c r="V481" s="626"/>
      <c r="W481" s="626"/>
      <c r="X481" s="626"/>
      <c r="Y481" s="626"/>
      <c r="Z481" s="626"/>
      <c r="AA481" s="626"/>
      <c r="AB481" s="626"/>
      <c r="AC481" s="626"/>
      <c r="AD481" s="626"/>
      <c r="AE481" s="626"/>
      <c r="AF481" s="626"/>
      <c r="AG481" s="626"/>
      <c r="AH481" s="626"/>
      <c r="AI481" s="626"/>
      <c r="AJ481" s="626"/>
      <c r="AK481" s="626"/>
      <c r="AL481" s="626"/>
      <c r="AM481" s="626"/>
      <c r="AN481" s="626"/>
      <c r="AO481" s="626"/>
      <c r="AP481" s="626"/>
      <c r="AQ481" s="545"/>
    </row>
  </sheetData>
  <mergeCells count="27">
    <mergeCell ref="Q71:R71"/>
    <mergeCell ref="C69:C72"/>
    <mergeCell ref="D69:D72"/>
    <mergeCell ref="E69:E72"/>
    <mergeCell ref="F69:F72"/>
    <mergeCell ref="G69:G72"/>
    <mergeCell ref="H69:H72"/>
    <mergeCell ref="I69:I72"/>
    <mergeCell ref="J69:J72"/>
    <mergeCell ref="K69:K72"/>
    <mergeCell ref="L69:L72"/>
    <mergeCell ref="AG69:AG72"/>
    <mergeCell ref="AH69:AH72"/>
    <mergeCell ref="AI69:AI72"/>
    <mergeCell ref="AJ69:AJ72"/>
    <mergeCell ref="AK69:AK72"/>
    <mergeCell ref="AL69:AL72"/>
    <mergeCell ref="AM69:AM72"/>
    <mergeCell ref="AN69:AN72"/>
    <mergeCell ref="AO69:AO72"/>
    <mergeCell ref="AP69:AP72"/>
    <mergeCell ref="AQ69:AQ72"/>
    <mergeCell ref="M70:M72"/>
    <mergeCell ref="N70:N72"/>
    <mergeCell ref="O70:O71"/>
    <mergeCell ref="S70:S71"/>
    <mergeCell ref="AF70:AF71"/>
  </mergeCells>
  <phoneticPr fontId="19"/>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9"/>
  <dimension ref="A1:K414"/>
  <sheetViews>
    <sheetView topLeftCell="A390" workbookViewId="0">
      <selection activeCell="A82" sqref="A82"/>
    </sheetView>
  </sheetViews>
  <sheetFormatPr defaultRowHeight="13.2"/>
  <cols>
    <col min="1" max="1" width="8.88671875" customWidth="1"/>
  </cols>
  <sheetData>
    <row r="1" spans="1:11" ht="13.5" customHeight="1">
      <c r="B1" s="759" t="s">
        <v>7341</v>
      </c>
      <c r="C1" s="764" t="s">
        <v>7355</v>
      </c>
      <c r="D1" s="765"/>
      <c r="E1" s="765"/>
    </row>
    <row r="2" spans="1:11">
      <c r="B2" s="760"/>
      <c r="C2" s="764"/>
      <c r="D2" s="765"/>
      <c r="E2" s="765"/>
    </row>
    <row r="3" spans="1:11">
      <c r="B3" s="760"/>
      <c r="C3" s="764"/>
      <c r="D3" s="765"/>
      <c r="E3" s="765"/>
    </row>
    <row r="4" spans="1:11" ht="13.8">
      <c r="B4" s="761"/>
      <c r="C4" s="764"/>
      <c r="D4" s="765"/>
      <c r="E4" s="765"/>
    </row>
    <row r="5" spans="1:11" ht="16.2">
      <c r="B5" s="762"/>
      <c r="D5" s="766"/>
      <c r="E5" t="s">
        <v>7220</v>
      </c>
    </row>
    <row r="6" spans="1:11" ht="16.2">
      <c r="A6">
        <v>1</v>
      </c>
      <c r="B6" s="763" t="str">
        <f>実施計画様式!AI73</f>
        <v>－</v>
      </c>
      <c r="C6">
        <f t="shared" ref="C6:C69" si="0">IF(B6="○",1,0)</f>
        <v>0</v>
      </c>
      <c r="D6">
        <f t="shared" ref="D6:D69" si="1">A6*C6</f>
        <v>0</v>
      </c>
      <c r="E6" t="str">
        <f>IFERROR(VLOOKUP(D6,$K$6:$K$10,1,FALSE),"")</f>
        <v/>
      </c>
      <c r="K6">
        <v>1</v>
      </c>
    </row>
    <row r="7" spans="1:11" ht="16.2">
      <c r="A7">
        <v>2</v>
      </c>
      <c r="B7" s="763" t="str">
        <f>実施計画様式!AI74</f>
        <v>－</v>
      </c>
      <c r="C7">
        <f t="shared" si="0"/>
        <v>0</v>
      </c>
      <c r="D7">
        <f t="shared" si="1"/>
        <v>0</v>
      </c>
      <c r="E7" t="str">
        <f>IFERROR(VLOOKUP(D7,$K$6:$K$10,1,FALSE),"")</f>
        <v/>
      </c>
      <c r="K7">
        <v>2</v>
      </c>
    </row>
    <row r="8" spans="1:11" ht="16.2">
      <c r="A8">
        <v>3</v>
      </c>
      <c r="B8" s="763" t="str">
        <f>実施計画様式!AI75</f>
        <v>－</v>
      </c>
      <c r="C8">
        <f t="shared" si="0"/>
        <v>0</v>
      </c>
      <c r="D8">
        <f t="shared" si="1"/>
        <v>0</v>
      </c>
      <c r="E8" t="str">
        <f>IFERROR(VLOOKUP(D8,$K$6:$K$10,1,FALSE),"")</f>
        <v/>
      </c>
      <c r="K8">
        <v>3</v>
      </c>
    </row>
    <row r="9" spans="1:11" ht="16.2">
      <c r="A9">
        <v>4</v>
      </c>
      <c r="B9" s="763" t="str">
        <f>実施計画様式!AI76</f>
        <v>－</v>
      </c>
      <c r="C9">
        <f t="shared" si="0"/>
        <v>0</v>
      </c>
      <c r="D9">
        <f t="shared" si="1"/>
        <v>0</v>
      </c>
      <c r="E9" t="str">
        <f>IFERROR(VLOOKUP(D9,$K$6:$K$10,1,FALSE),"")</f>
        <v/>
      </c>
      <c r="K9">
        <v>4</v>
      </c>
    </row>
    <row r="10" spans="1:11" ht="16.2">
      <c r="A10">
        <v>5</v>
      </c>
      <c r="B10" s="763" t="str">
        <f>実施計画様式!AI77</f>
        <v>－</v>
      </c>
      <c r="C10">
        <f t="shared" si="0"/>
        <v>0</v>
      </c>
      <c r="D10">
        <f t="shared" si="1"/>
        <v>0</v>
      </c>
      <c r="E10" t="str">
        <f>IFERROR(VLOOKUP(D10,$K$6:$K$10,1,FALSE),"")</f>
        <v/>
      </c>
      <c r="K10">
        <v>5</v>
      </c>
    </row>
    <row r="11" spans="1:11" ht="16.2">
      <c r="B11" s="763">
        <f>実施計画様式!AI78</f>
        <v>0</v>
      </c>
      <c r="C11">
        <f t="shared" si="0"/>
        <v>0</v>
      </c>
      <c r="D11">
        <f t="shared" si="1"/>
        <v>0</v>
      </c>
    </row>
    <row r="12" spans="1:11" ht="16.2">
      <c r="B12" s="763">
        <f>実施計画様式!AI79</f>
        <v>0</v>
      </c>
      <c r="C12">
        <f t="shared" si="0"/>
        <v>0</v>
      </c>
      <c r="D12">
        <f t="shared" si="1"/>
        <v>0</v>
      </c>
    </row>
    <row r="13" spans="1:11" ht="16.2">
      <c r="B13" s="763">
        <f>実施計画様式!AI80</f>
        <v>0</v>
      </c>
      <c r="C13">
        <f t="shared" si="0"/>
        <v>0</v>
      </c>
      <c r="D13">
        <f t="shared" si="1"/>
        <v>0</v>
      </c>
    </row>
    <row r="14" spans="1:11" ht="16.2">
      <c r="B14" s="763">
        <f>実施計画様式!AI81</f>
        <v>0</v>
      </c>
      <c r="C14">
        <f t="shared" si="0"/>
        <v>0</v>
      </c>
      <c r="D14">
        <f t="shared" si="1"/>
        <v>0</v>
      </c>
    </row>
    <row r="15" spans="1:11" ht="16.2">
      <c r="B15" s="763">
        <f>実施計画様式!AI82</f>
        <v>0</v>
      </c>
      <c r="C15">
        <f t="shared" si="0"/>
        <v>0</v>
      </c>
      <c r="D15">
        <f t="shared" si="1"/>
        <v>0</v>
      </c>
    </row>
    <row r="16" spans="1:11" ht="16.2">
      <c r="B16" s="763">
        <f>実施計画様式!AI83</f>
        <v>0</v>
      </c>
      <c r="C16">
        <f t="shared" si="0"/>
        <v>0</v>
      </c>
      <c r="D16">
        <f t="shared" si="1"/>
        <v>0</v>
      </c>
    </row>
    <row r="17" spans="1:11" ht="16.2">
      <c r="B17" s="763">
        <f>実施計画様式!AI84</f>
        <v>0</v>
      </c>
      <c r="C17">
        <f t="shared" si="0"/>
        <v>0</v>
      </c>
      <c r="D17">
        <f t="shared" si="1"/>
        <v>0</v>
      </c>
    </row>
    <row r="18" spans="1:11" ht="16.2">
      <c r="B18" s="763">
        <f>実施計画様式!AI85</f>
        <v>0</v>
      </c>
      <c r="C18">
        <f t="shared" si="0"/>
        <v>0</v>
      </c>
      <c r="D18">
        <f t="shared" si="1"/>
        <v>0</v>
      </c>
    </row>
    <row r="19" spans="1:11" ht="16.2">
      <c r="B19" s="763">
        <f>実施計画様式!AI86</f>
        <v>0</v>
      </c>
      <c r="C19">
        <f t="shared" si="0"/>
        <v>0</v>
      </c>
      <c r="D19">
        <f t="shared" si="1"/>
        <v>0</v>
      </c>
    </row>
    <row r="20" spans="1:11" ht="16.2">
      <c r="A20">
        <v>6</v>
      </c>
      <c r="B20" s="763">
        <f>実施計画様式!AI87</f>
        <v>0</v>
      </c>
      <c r="C20">
        <f t="shared" si="0"/>
        <v>0</v>
      </c>
      <c r="D20">
        <f t="shared" si="1"/>
        <v>0</v>
      </c>
      <c r="E20" t="str">
        <f t="shared" ref="E20:E83" si="2">IFERROR(VLOOKUP(D20,$K$20:$K$414,1,FALSE),"")</f>
        <v/>
      </c>
      <c r="K20">
        <v>6</v>
      </c>
    </row>
    <row r="21" spans="1:11" ht="16.2">
      <c r="A21">
        <v>7</v>
      </c>
      <c r="B21" s="763">
        <f>実施計画様式!AI88</f>
        <v>0</v>
      </c>
      <c r="C21">
        <f t="shared" si="0"/>
        <v>0</v>
      </c>
      <c r="D21">
        <f t="shared" si="1"/>
        <v>0</v>
      </c>
      <c r="E21" t="str">
        <f t="shared" si="2"/>
        <v/>
      </c>
      <c r="K21">
        <v>7</v>
      </c>
    </row>
    <row r="22" spans="1:11" ht="16.2">
      <c r="A22">
        <v>8</v>
      </c>
      <c r="B22" s="763">
        <f>実施計画様式!AI89</f>
        <v>0</v>
      </c>
      <c r="C22">
        <f t="shared" si="0"/>
        <v>0</v>
      </c>
      <c r="D22">
        <f t="shared" si="1"/>
        <v>0</v>
      </c>
      <c r="E22" t="str">
        <f t="shared" si="2"/>
        <v/>
      </c>
      <c r="K22">
        <v>8</v>
      </c>
    </row>
    <row r="23" spans="1:11" ht="16.2">
      <c r="A23">
        <v>9</v>
      </c>
      <c r="B23" s="763">
        <f>実施計画様式!AI90</f>
        <v>0</v>
      </c>
      <c r="C23">
        <f t="shared" si="0"/>
        <v>0</v>
      </c>
      <c r="D23">
        <f t="shared" si="1"/>
        <v>0</v>
      </c>
      <c r="E23" t="str">
        <f t="shared" si="2"/>
        <v/>
      </c>
      <c r="K23">
        <v>9</v>
      </c>
    </row>
    <row r="24" spans="1:11" ht="16.2">
      <c r="A24">
        <v>10</v>
      </c>
      <c r="B24" s="763" t="str">
        <f>実施計画様式!AI91</f>
        <v>－</v>
      </c>
      <c r="C24">
        <f t="shared" si="0"/>
        <v>0</v>
      </c>
      <c r="D24">
        <f t="shared" si="1"/>
        <v>0</v>
      </c>
      <c r="E24" t="str">
        <f t="shared" si="2"/>
        <v/>
      </c>
      <c r="K24">
        <v>10</v>
      </c>
    </row>
    <row r="25" spans="1:11" ht="16.2">
      <c r="A25">
        <v>11</v>
      </c>
      <c r="B25" s="763" t="str">
        <f>実施計画様式!AI92</f>
        <v>－</v>
      </c>
      <c r="C25">
        <f t="shared" si="0"/>
        <v>0</v>
      </c>
      <c r="D25">
        <f t="shared" si="1"/>
        <v>0</v>
      </c>
      <c r="E25" t="str">
        <f t="shared" si="2"/>
        <v/>
      </c>
      <c r="K25">
        <v>11</v>
      </c>
    </row>
    <row r="26" spans="1:11" ht="16.2">
      <c r="A26">
        <v>12</v>
      </c>
      <c r="B26" s="763" t="str">
        <f>実施計画様式!AI93</f>
        <v>－</v>
      </c>
      <c r="C26">
        <f t="shared" si="0"/>
        <v>0</v>
      </c>
      <c r="D26">
        <f t="shared" si="1"/>
        <v>0</v>
      </c>
      <c r="E26" t="str">
        <f t="shared" si="2"/>
        <v/>
      </c>
      <c r="K26">
        <v>12</v>
      </c>
    </row>
    <row r="27" spans="1:11" ht="16.2">
      <c r="A27">
        <v>13</v>
      </c>
      <c r="B27" s="763" t="str">
        <f>実施計画様式!AI94</f>
        <v>－</v>
      </c>
      <c r="C27">
        <f t="shared" si="0"/>
        <v>0</v>
      </c>
      <c r="D27">
        <f t="shared" si="1"/>
        <v>0</v>
      </c>
      <c r="E27" t="str">
        <f t="shared" si="2"/>
        <v/>
      </c>
      <c r="K27">
        <v>13</v>
      </c>
    </row>
    <row r="28" spans="1:11" ht="16.2">
      <c r="A28">
        <v>14</v>
      </c>
      <c r="B28" s="763" t="str">
        <f>実施計画様式!AI95</f>
        <v>－</v>
      </c>
      <c r="C28">
        <f t="shared" si="0"/>
        <v>0</v>
      </c>
      <c r="D28">
        <f t="shared" si="1"/>
        <v>0</v>
      </c>
      <c r="E28" t="str">
        <f t="shared" si="2"/>
        <v/>
      </c>
      <c r="K28">
        <v>14</v>
      </c>
    </row>
    <row r="29" spans="1:11" ht="16.2">
      <c r="A29">
        <v>15</v>
      </c>
      <c r="B29" s="763">
        <f>実施計画様式!AI96</f>
        <v>0</v>
      </c>
      <c r="C29">
        <f t="shared" si="0"/>
        <v>0</v>
      </c>
      <c r="D29">
        <f t="shared" si="1"/>
        <v>0</v>
      </c>
      <c r="E29" t="str">
        <f t="shared" si="2"/>
        <v/>
      </c>
      <c r="K29">
        <v>15</v>
      </c>
    </row>
    <row r="30" spans="1:11" ht="16.2">
      <c r="A30">
        <v>16</v>
      </c>
      <c r="B30" s="763">
        <f>実施計画様式!AI97</f>
        <v>0</v>
      </c>
      <c r="C30">
        <f t="shared" si="0"/>
        <v>0</v>
      </c>
      <c r="D30">
        <f t="shared" si="1"/>
        <v>0</v>
      </c>
      <c r="E30" t="str">
        <f t="shared" si="2"/>
        <v/>
      </c>
      <c r="K30">
        <v>16</v>
      </c>
    </row>
    <row r="31" spans="1:11" ht="16.2">
      <c r="A31">
        <v>17</v>
      </c>
      <c r="B31" s="763">
        <f>実施計画様式!AI98</f>
        <v>0</v>
      </c>
      <c r="C31">
        <f t="shared" si="0"/>
        <v>0</v>
      </c>
      <c r="D31">
        <f t="shared" si="1"/>
        <v>0</v>
      </c>
      <c r="E31" t="str">
        <f t="shared" si="2"/>
        <v/>
      </c>
      <c r="K31">
        <v>17</v>
      </c>
    </row>
    <row r="32" spans="1:11" ht="16.2">
      <c r="A32">
        <v>18</v>
      </c>
      <c r="B32" s="763">
        <f>実施計画様式!AI99</f>
        <v>0</v>
      </c>
      <c r="C32">
        <f t="shared" si="0"/>
        <v>0</v>
      </c>
      <c r="D32">
        <f t="shared" si="1"/>
        <v>0</v>
      </c>
      <c r="E32" t="str">
        <f t="shared" si="2"/>
        <v/>
      </c>
      <c r="K32">
        <v>18</v>
      </c>
    </row>
    <row r="33" spans="1:11" ht="16.2">
      <c r="A33">
        <v>19</v>
      </c>
      <c r="B33" s="763">
        <f>実施計画様式!AI100</f>
        <v>0</v>
      </c>
      <c r="C33">
        <f t="shared" si="0"/>
        <v>0</v>
      </c>
      <c r="D33">
        <f t="shared" si="1"/>
        <v>0</v>
      </c>
      <c r="E33" t="str">
        <f t="shared" si="2"/>
        <v/>
      </c>
      <c r="K33">
        <v>19</v>
      </c>
    </row>
    <row r="34" spans="1:11" ht="16.2">
      <c r="A34">
        <v>20</v>
      </c>
      <c r="B34" s="763">
        <f>実施計画様式!AI101</f>
        <v>0</v>
      </c>
      <c r="C34">
        <f t="shared" si="0"/>
        <v>0</v>
      </c>
      <c r="D34">
        <f t="shared" si="1"/>
        <v>0</v>
      </c>
      <c r="E34" t="str">
        <f t="shared" si="2"/>
        <v/>
      </c>
      <c r="K34">
        <v>20</v>
      </c>
    </row>
    <row r="35" spans="1:11" ht="16.2">
      <c r="A35">
        <v>21</v>
      </c>
      <c r="B35" s="763">
        <f>実施計画様式!AI102</f>
        <v>0</v>
      </c>
      <c r="C35">
        <f t="shared" si="0"/>
        <v>0</v>
      </c>
      <c r="D35">
        <f t="shared" si="1"/>
        <v>0</v>
      </c>
      <c r="E35" t="str">
        <f t="shared" si="2"/>
        <v/>
      </c>
      <c r="K35">
        <v>21</v>
      </c>
    </row>
    <row r="36" spans="1:11" ht="16.2">
      <c r="A36">
        <v>22</v>
      </c>
      <c r="B36" s="763">
        <f>実施計画様式!AI103</f>
        <v>0</v>
      </c>
      <c r="C36">
        <f t="shared" si="0"/>
        <v>0</v>
      </c>
      <c r="D36">
        <f t="shared" si="1"/>
        <v>0</v>
      </c>
      <c r="E36" t="str">
        <f t="shared" si="2"/>
        <v/>
      </c>
      <c r="K36">
        <v>22</v>
      </c>
    </row>
    <row r="37" spans="1:11" ht="16.2">
      <c r="A37">
        <v>23</v>
      </c>
      <c r="B37" s="763">
        <f>実施計画様式!AI104</f>
        <v>0</v>
      </c>
      <c r="C37">
        <f t="shared" si="0"/>
        <v>0</v>
      </c>
      <c r="D37">
        <f t="shared" si="1"/>
        <v>0</v>
      </c>
      <c r="E37" t="str">
        <f t="shared" si="2"/>
        <v/>
      </c>
      <c r="K37">
        <v>23</v>
      </c>
    </row>
    <row r="38" spans="1:11" ht="16.2">
      <c r="A38">
        <v>24</v>
      </c>
      <c r="B38" s="763">
        <f>実施計画様式!AI105</f>
        <v>0</v>
      </c>
      <c r="C38">
        <f t="shared" si="0"/>
        <v>0</v>
      </c>
      <c r="D38">
        <f t="shared" si="1"/>
        <v>0</v>
      </c>
      <c r="E38" t="str">
        <f t="shared" si="2"/>
        <v/>
      </c>
      <c r="K38">
        <v>24</v>
      </c>
    </row>
    <row r="39" spans="1:11" ht="16.2">
      <c r="A39">
        <v>25</v>
      </c>
      <c r="B39" s="763">
        <f>実施計画様式!AI106</f>
        <v>0</v>
      </c>
      <c r="C39">
        <f t="shared" si="0"/>
        <v>0</v>
      </c>
      <c r="D39">
        <f t="shared" si="1"/>
        <v>0</v>
      </c>
      <c r="E39" t="str">
        <f t="shared" si="2"/>
        <v/>
      </c>
      <c r="K39">
        <v>25</v>
      </c>
    </row>
    <row r="40" spans="1:11" ht="16.2">
      <c r="A40">
        <v>26</v>
      </c>
      <c r="B40" s="763">
        <f>実施計画様式!AI107</f>
        <v>0</v>
      </c>
      <c r="C40">
        <f t="shared" si="0"/>
        <v>0</v>
      </c>
      <c r="D40">
        <f t="shared" si="1"/>
        <v>0</v>
      </c>
      <c r="E40" t="str">
        <f t="shared" si="2"/>
        <v/>
      </c>
      <c r="K40">
        <v>26</v>
      </c>
    </row>
    <row r="41" spans="1:11" ht="16.2">
      <c r="A41">
        <v>27</v>
      </c>
      <c r="B41" s="763">
        <f>実施計画様式!AI108</f>
        <v>0</v>
      </c>
      <c r="C41">
        <f t="shared" si="0"/>
        <v>0</v>
      </c>
      <c r="D41">
        <f t="shared" si="1"/>
        <v>0</v>
      </c>
      <c r="E41" t="str">
        <f t="shared" si="2"/>
        <v/>
      </c>
      <c r="K41">
        <v>27</v>
      </c>
    </row>
    <row r="42" spans="1:11" ht="16.2">
      <c r="A42">
        <v>28</v>
      </c>
      <c r="B42" s="763">
        <f>実施計画様式!AI109</f>
        <v>0</v>
      </c>
      <c r="C42">
        <f t="shared" si="0"/>
        <v>0</v>
      </c>
      <c r="D42">
        <f t="shared" si="1"/>
        <v>0</v>
      </c>
      <c r="E42" t="str">
        <f t="shared" si="2"/>
        <v/>
      </c>
      <c r="K42">
        <v>28</v>
      </c>
    </row>
    <row r="43" spans="1:11" ht="16.2">
      <c r="A43">
        <v>29</v>
      </c>
      <c r="B43" s="763">
        <f>実施計画様式!AI110</f>
        <v>0</v>
      </c>
      <c r="C43">
        <f t="shared" si="0"/>
        <v>0</v>
      </c>
      <c r="D43">
        <f t="shared" si="1"/>
        <v>0</v>
      </c>
      <c r="E43" t="str">
        <f t="shared" si="2"/>
        <v/>
      </c>
      <c r="K43">
        <v>29</v>
      </c>
    </row>
    <row r="44" spans="1:11" ht="16.2">
      <c r="A44">
        <v>30</v>
      </c>
      <c r="B44" s="763">
        <f>実施計画様式!AI111</f>
        <v>0</v>
      </c>
      <c r="C44">
        <f t="shared" si="0"/>
        <v>0</v>
      </c>
      <c r="D44">
        <f t="shared" si="1"/>
        <v>0</v>
      </c>
      <c r="E44" t="str">
        <f t="shared" si="2"/>
        <v/>
      </c>
      <c r="K44">
        <v>30</v>
      </c>
    </row>
    <row r="45" spans="1:11" ht="16.2">
      <c r="A45">
        <v>31</v>
      </c>
      <c r="B45" s="763">
        <f>実施計画様式!AI112</f>
        <v>0</v>
      </c>
      <c r="C45">
        <f t="shared" si="0"/>
        <v>0</v>
      </c>
      <c r="D45">
        <f t="shared" si="1"/>
        <v>0</v>
      </c>
      <c r="E45" t="str">
        <f t="shared" si="2"/>
        <v/>
      </c>
      <c r="K45">
        <v>31</v>
      </c>
    </row>
    <row r="46" spans="1:11" ht="16.2">
      <c r="A46">
        <v>32</v>
      </c>
      <c r="B46" s="763">
        <f>実施計画様式!AI113</f>
        <v>0</v>
      </c>
      <c r="C46">
        <f t="shared" si="0"/>
        <v>0</v>
      </c>
      <c r="D46">
        <f t="shared" si="1"/>
        <v>0</v>
      </c>
      <c r="E46" t="str">
        <f t="shared" si="2"/>
        <v/>
      </c>
      <c r="K46">
        <v>32</v>
      </c>
    </row>
    <row r="47" spans="1:11" ht="16.2">
      <c r="A47">
        <v>33</v>
      </c>
      <c r="B47" s="763">
        <f>実施計画様式!AI114</f>
        <v>0</v>
      </c>
      <c r="C47">
        <f t="shared" si="0"/>
        <v>0</v>
      </c>
      <c r="D47">
        <f t="shared" si="1"/>
        <v>0</v>
      </c>
      <c r="E47" t="str">
        <f t="shared" si="2"/>
        <v/>
      </c>
      <c r="K47">
        <v>33</v>
      </c>
    </row>
    <row r="48" spans="1:11" ht="16.2">
      <c r="A48">
        <v>34</v>
      </c>
      <c r="B48" s="763">
        <f>実施計画様式!AI115</f>
        <v>0</v>
      </c>
      <c r="C48">
        <f t="shared" si="0"/>
        <v>0</v>
      </c>
      <c r="D48">
        <f t="shared" si="1"/>
        <v>0</v>
      </c>
      <c r="E48" t="str">
        <f t="shared" si="2"/>
        <v/>
      </c>
      <c r="K48">
        <v>34</v>
      </c>
    </row>
    <row r="49" spans="1:11" ht="16.2">
      <c r="A49">
        <v>35</v>
      </c>
      <c r="B49" s="763">
        <f>実施計画様式!AI116</f>
        <v>0</v>
      </c>
      <c r="C49">
        <f t="shared" si="0"/>
        <v>0</v>
      </c>
      <c r="D49">
        <f t="shared" si="1"/>
        <v>0</v>
      </c>
      <c r="E49" t="str">
        <f t="shared" si="2"/>
        <v/>
      </c>
      <c r="K49">
        <v>35</v>
      </c>
    </row>
    <row r="50" spans="1:11" ht="16.2">
      <c r="A50">
        <v>36</v>
      </c>
      <c r="B50" s="763">
        <f>実施計画様式!AI117</f>
        <v>0</v>
      </c>
      <c r="C50">
        <f t="shared" si="0"/>
        <v>0</v>
      </c>
      <c r="D50">
        <f t="shared" si="1"/>
        <v>0</v>
      </c>
      <c r="E50" t="str">
        <f t="shared" si="2"/>
        <v/>
      </c>
      <c r="K50">
        <v>36</v>
      </c>
    </row>
    <row r="51" spans="1:11" ht="16.2">
      <c r="A51">
        <v>37</v>
      </c>
      <c r="B51" s="763">
        <f>実施計画様式!AI118</f>
        <v>0</v>
      </c>
      <c r="C51">
        <f t="shared" si="0"/>
        <v>0</v>
      </c>
      <c r="D51">
        <f t="shared" si="1"/>
        <v>0</v>
      </c>
      <c r="E51" t="str">
        <f t="shared" si="2"/>
        <v/>
      </c>
      <c r="K51">
        <v>37</v>
      </c>
    </row>
    <row r="52" spans="1:11" ht="16.2">
      <c r="A52">
        <v>38</v>
      </c>
      <c r="B52" s="763">
        <f>実施計画様式!AI119</f>
        <v>0</v>
      </c>
      <c r="C52">
        <f t="shared" si="0"/>
        <v>0</v>
      </c>
      <c r="D52">
        <f t="shared" si="1"/>
        <v>0</v>
      </c>
      <c r="E52" t="str">
        <f t="shared" si="2"/>
        <v/>
      </c>
      <c r="K52">
        <v>38</v>
      </c>
    </row>
    <row r="53" spans="1:11" ht="16.2">
      <c r="A53">
        <v>39</v>
      </c>
      <c r="B53" s="763">
        <f>実施計画様式!AI120</f>
        <v>0</v>
      </c>
      <c r="C53">
        <f t="shared" si="0"/>
        <v>0</v>
      </c>
      <c r="D53">
        <f t="shared" si="1"/>
        <v>0</v>
      </c>
      <c r="E53" t="str">
        <f t="shared" si="2"/>
        <v/>
      </c>
      <c r="K53">
        <v>39</v>
      </c>
    </row>
    <row r="54" spans="1:11" ht="16.2">
      <c r="A54">
        <v>40</v>
      </c>
      <c r="B54" s="763">
        <f>実施計画様式!AI121</f>
        <v>0</v>
      </c>
      <c r="C54">
        <f t="shared" si="0"/>
        <v>0</v>
      </c>
      <c r="D54">
        <f t="shared" si="1"/>
        <v>0</v>
      </c>
      <c r="E54" t="str">
        <f t="shared" si="2"/>
        <v/>
      </c>
      <c r="K54">
        <v>40</v>
      </c>
    </row>
    <row r="55" spans="1:11" ht="16.2">
      <c r="A55">
        <v>41</v>
      </c>
      <c r="B55" s="763">
        <f>実施計画様式!AI122</f>
        <v>0</v>
      </c>
      <c r="C55">
        <f t="shared" si="0"/>
        <v>0</v>
      </c>
      <c r="D55">
        <f t="shared" si="1"/>
        <v>0</v>
      </c>
      <c r="E55" t="str">
        <f t="shared" si="2"/>
        <v/>
      </c>
      <c r="K55">
        <v>41</v>
      </c>
    </row>
    <row r="56" spans="1:11" ht="16.2">
      <c r="A56">
        <v>42</v>
      </c>
      <c r="B56" s="763">
        <f>実施計画様式!AI123</f>
        <v>0</v>
      </c>
      <c r="C56">
        <f t="shared" si="0"/>
        <v>0</v>
      </c>
      <c r="D56">
        <f t="shared" si="1"/>
        <v>0</v>
      </c>
      <c r="E56" t="str">
        <f t="shared" si="2"/>
        <v/>
      </c>
      <c r="K56">
        <v>42</v>
      </c>
    </row>
    <row r="57" spans="1:11" ht="16.2">
      <c r="A57">
        <v>43</v>
      </c>
      <c r="B57" s="763">
        <f>実施計画様式!AI124</f>
        <v>0</v>
      </c>
      <c r="C57">
        <f t="shared" si="0"/>
        <v>0</v>
      </c>
      <c r="D57">
        <f t="shared" si="1"/>
        <v>0</v>
      </c>
      <c r="E57" t="str">
        <f t="shared" si="2"/>
        <v/>
      </c>
      <c r="K57">
        <v>43</v>
      </c>
    </row>
    <row r="58" spans="1:11" ht="16.2">
      <c r="A58">
        <v>44</v>
      </c>
      <c r="B58" s="763">
        <f>実施計画様式!AI125</f>
        <v>0</v>
      </c>
      <c r="C58">
        <f t="shared" si="0"/>
        <v>0</v>
      </c>
      <c r="D58">
        <f t="shared" si="1"/>
        <v>0</v>
      </c>
      <c r="E58" t="str">
        <f t="shared" si="2"/>
        <v/>
      </c>
      <c r="K58">
        <v>44</v>
      </c>
    </row>
    <row r="59" spans="1:11" ht="16.2">
      <c r="A59">
        <v>45</v>
      </c>
      <c r="B59" s="763">
        <f>実施計画様式!AI126</f>
        <v>0</v>
      </c>
      <c r="C59">
        <f t="shared" si="0"/>
        <v>0</v>
      </c>
      <c r="D59">
        <f t="shared" si="1"/>
        <v>0</v>
      </c>
      <c r="E59" t="str">
        <f t="shared" si="2"/>
        <v/>
      </c>
      <c r="K59">
        <v>45</v>
      </c>
    </row>
    <row r="60" spans="1:11" ht="16.2">
      <c r="A60">
        <v>46</v>
      </c>
      <c r="B60" s="763">
        <f>実施計画様式!AI127</f>
        <v>0</v>
      </c>
      <c r="C60">
        <f t="shared" si="0"/>
        <v>0</v>
      </c>
      <c r="D60">
        <f t="shared" si="1"/>
        <v>0</v>
      </c>
      <c r="E60" t="str">
        <f t="shared" si="2"/>
        <v/>
      </c>
      <c r="K60">
        <v>46</v>
      </c>
    </row>
    <row r="61" spans="1:11" ht="16.2">
      <c r="A61">
        <v>47</v>
      </c>
      <c r="B61" s="763">
        <f>実施計画様式!AI128</f>
        <v>0</v>
      </c>
      <c r="C61">
        <f t="shared" si="0"/>
        <v>0</v>
      </c>
      <c r="D61">
        <f t="shared" si="1"/>
        <v>0</v>
      </c>
      <c r="E61" t="str">
        <f t="shared" si="2"/>
        <v/>
      </c>
      <c r="K61">
        <v>47</v>
      </c>
    </row>
    <row r="62" spans="1:11" ht="16.2">
      <c r="A62">
        <v>48</v>
      </c>
      <c r="B62" s="763">
        <f>実施計画様式!AI129</f>
        <v>0</v>
      </c>
      <c r="C62">
        <f t="shared" si="0"/>
        <v>0</v>
      </c>
      <c r="D62">
        <f t="shared" si="1"/>
        <v>0</v>
      </c>
      <c r="E62" t="str">
        <f t="shared" si="2"/>
        <v/>
      </c>
      <c r="K62">
        <v>48</v>
      </c>
    </row>
    <row r="63" spans="1:11" ht="16.2">
      <c r="A63">
        <v>49</v>
      </c>
      <c r="B63" s="763">
        <f>実施計画様式!AI130</f>
        <v>0</v>
      </c>
      <c r="C63">
        <f t="shared" si="0"/>
        <v>0</v>
      </c>
      <c r="D63">
        <f t="shared" si="1"/>
        <v>0</v>
      </c>
      <c r="E63" t="str">
        <f t="shared" si="2"/>
        <v/>
      </c>
      <c r="K63">
        <v>49</v>
      </c>
    </row>
    <row r="64" spans="1:11" ht="16.2">
      <c r="A64">
        <v>50</v>
      </c>
      <c r="B64" s="763">
        <f>実施計画様式!AI131</f>
        <v>0</v>
      </c>
      <c r="C64">
        <f t="shared" si="0"/>
        <v>0</v>
      </c>
      <c r="D64">
        <f t="shared" si="1"/>
        <v>0</v>
      </c>
      <c r="E64" t="str">
        <f t="shared" si="2"/>
        <v/>
      </c>
      <c r="K64">
        <v>50</v>
      </c>
    </row>
    <row r="65" spans="1:11" ht="16.2">
      <c r="A65">
        <v>51</v>
      </c>
      <c r="B65" s="763">
        <f>実施計画様式!AI132</f>
        <v>0</v>
      </c>
      <c r="C65">
        <f t="shared" si="0"/>
        <v>0</v>
      </c>
      <c r="D65">
        <f t="shared" si="1"/>
        <v>0</v>
      </c>
      <c r="E65" t="str">
        <f t="shared" si="2"/>
        <v/>
      </c>
      <c r="K65">
        <v>51</v>
      </c>
    </row>
    <row r="66" spans="1:11" ht="16.2">
      <c r="A66">
        <v>52</v>
      </c>
      <c r="B66" s="763">
        <f>実施計画様式!AI133</f>
        <v>0</v>
      </c>
      <c r="C66">
        <f t="shared" si="0"/>
        <v>0</v>
      </c>
      <c r="D66">
        <f t="shared" si="1"/>
        <v>0</v>
      </c>
      <c r="E66" t="str">
        <f t="shared" si="2"/>
        <v/>
      </c>
      <c r="K66">
        <v>52</v>
      </c>
    </row>
    <row r="67" spans="1:11" ht="16.2">
      <c r="A67">
        <v>53</v>
      </c>
      <c r="B67" s="763">
        <f>実施計画様式!AI134</f>
        <v>0</v>
      </c>
      <c r="C67">
        <f t="shared" si="0"/>
        <v>0</v>
      </c>
      <c r="D67">
        <f t="shared" si="1"/>
        <v>0</v>
      </c>
      <c r="E67" t="str">
        <f t="shared" si="2"/>
        <v/>
      </c>
      <c r="K67">
        <v>53</v>
      </c>
    </row>
    <row r="68" spans="1:11" ht="16.2">
      <c r="A68">
        <v>54</v>
      </c>
      <c r="B68" s="763">
        <f>実施計画様式!AI135</f>
        <v>0</v>
      </c>
      <c r="C68">
        <f t="shared" si="0"/>
        <v>0</v>
      </c>
      <c r="D68">
        <f t="shared" si="1"/>
        <v>0</v>
      </c>
      <c r="E68" t="str">
        <f t="shared" si="2"/>
        <v/>
      </c>
      <c r="K68">
        <v>54</v>
      </c>
    </row>
    <row r="69" spans="1:11" ht="16.2">
      <c r="A69">
        <v>55</v>
      </c>
      <c r="B69" s="763">
        <f>実施計画様式!AI136</f>
        <v>0</v>
      </c>
      <c r="C69">
        <f t="shared" si="0"/>
        <v>0</v>
      </c>
      <c r="D69">
        <f t="shared" si="1"/>
        <v>0</v>
      </c>
      <c r="E69" t="str">
        <f t="shared" si="2"/>
        <v/>
      </c>
      <c r="K69">
        <v>55</v>
      </c>
    </row>
    <row r="70" spans="1:11" ht="16.2">
      <c r="A70">
        <v>56</v>
      </c>
      <c r="B70" s="763">
        <f>実施計画様式!AI137</f>
        <v>0</v>
      </c>
      <c r="C70">
        <f t="shared" ref="C70:C133" si="3">IF(B70="○",1,0)</f>
        <v>0</v>
      </c>
      <c r="D70">
        <f t="shared" ref="D70:D133" si="4">A70*C70</f>
        <v>0</v>
      </c>
      <c r="E70" t="str">
        <f t="shared" si="2"/>
        <v/>
      </c>
      <c r="K70">
        <v>56</v>
      </c>
    </row>
    <row r="71" spans="1:11" ht="16.2">
      <c r="A71">
        <v>57</v>
      </c>
      <c r="B71" s="763">
        <f>実施計画様式!AI138</f>
        <v>0</v>
      </c>
      <c r="C71">
        <f t="shared" si="3"/>
        <v>0</v>
      </c>
      <c r="D71">
        <f t="shared" si="4"/>
        <v>0</v>
      </c>
      <c r="E71" t="str">
        <f t="shared" si="2"/>
        <v/>
      </c>
      <c r="K71">
        <v>57</v>
      </c>
    </row>
    <row r="72" spans="1:11" ht="16.2">
      <c r="A72">
        <v>58</v>
      </c>
      <c r="B72" s="763">
        <f>実施計画様式!AI139</f>
        <v>0</v>
      </c>
      <c r="C72">
        <f t="shared" si="3"/>
        <v>0</v>
      </c>
      <c r="D72">
        <f t="shared" si="4"/>
        <v>0</v>
      </c>
      <c r="E72" t="str">
        <f t="shared" si="2"/>
        <v/>
      </c>
      <c r="K72">
        <v>58</v>
      </c>
    </row>
    <row r="73" spans="1:11" ht="16.2">
      <c r="A73">
        <v>59</v>
      </c>
      <c r="B73" s="763">
        <f>実施計画様式!AI140</f>
        <v>0</v>
      </c>
      <c r="C73">
        <f t="shared" si="3"/>
        <v>0</v>
      </c>
      <c r="D73">
        <f t="shared" si="4"/>
        <v>0</v>
      </c>
      <c r="E73" t="str">
        <f t="shared" si="2"/>
        <v/>
      </c>
      <c r="K73">
        <v>59</v>
      </c>
    </row>
    <row r="74" spans="1:11" ht="16.2">
      <c r="A74">
        <v>60</v>
      </c>
      <c r="B74" s="763">
        <f>実施計画様式!AI141</f>
        <v>0</v>
      </c>
      <c r="C74">
        <f t="shared" si="3"/>
        <v>0</v>
      </c>
      <c r="D74">
        <f t="shared" si="4"/>
        <v>0</v>
      </c>
      <c r="E74" t="str">
        <f t="shared" si="2"/>
        <v/>
      </c>
      <c r="K74">
        <v>60</v>
      </c>
    </row>
    <row r="75" spans="1:11" ht="16.2">
      <c r="A75">
        <v>61</v>
      </c>
      <c r="B75" s="763">
        <f>実施計画様式!AI142</f>
        <v>0</v>
      </c>
      <c r="C75">
        <f t="shared" si="3"/>
        <v>0</v>
      </c>
      <c r="D75">
        <f t="shared" si="4"/>
        <v>0</v>
      </c>
      <c r="E75" t="str">
        <f t="shared" si="2"/>
        <v/>
      </c>
      <c r="K75">
        <v>61</v>
      </c>
    </row>
    <row r="76" spans="1:11" ht="16.2">
      <c r="A76">
        <v>62</v>
      </c>
      <c r="B76" s="763">
        <f>実施計画様式!AI143</f>
        <v>0</v>
      </c>
      <c r="C76">
        <f t="shared" si="3"/>
        <v>0</v>
      </c>
      <c r="D76">
        <f t="shared" si="4"/>
        <v>0</v>
      </c>
      <c r="E76" t="str">
        <f t="shared" si="2"/>
        <v/>
      </c>
      <c r="K76">
        <v>62</v>
      </c>
    </row>
    <row r="77" spans="1:11" ht="16.2">
      <c r="A77">
        <v>63</v>
      </c>
      <c r="B77" s="763">
        <f>実施計画様式!AI144</f>
        <v>0</v>
      </c>
      <c r="C77">
        <f t="shared" si="3"/>
        <v>0</v>
      </c>
      <c r="D77">
        <f t="shared" si="4"/>
        <v>0</v>
      </c>
      <c r="E77" t="str">
        <f t="shared" si="2"/>
        <v/>
      </c>
      <c r="K77">
        <v>63</v>
      </c>
    </row>
    <row r="78" spans="1:11" ht="16.2">
      <c r="A78">
        <v>64</v>
      </c>
      <c r="B78" s="763">
        <f>実施計画様式!AI145</f>
        <v>0</v>
      </c>
      <c r="C78">
        <f t="shared" si="3"/>
        <v>0</v>
      </c>
      <c r="D78">
        <f t="shared" si="4"/>
        <v>0</v>
      </c>
      <c r="E78" t="str">
        <f t="shared" si="2"/>
        <v/>
      </c>
      <c r="K78">
        <v>64</v>
      </c>
    </row>
    <row r="79" spans="1:11" ht="16.2">
      <c r="A79">
        <v>65</v>
      </c>
      <c r="B79" s="763">
        <f>実施計画様式!AI146</f>
        <v>0</v>
      </c>
      <c r="C79">
        <f t="shared" si="3"/>
        <v>0</v>
      </c>
      <c r="D79">
        <f t="shared" si="4"/>
        <v>0</v>
      </c>
      <c r="E79" t="str">
        <f t="shared" si="2"/>
        <v/>
      </c>
      <c r="K79">
        <v>65</v>
      </c>
    </row>
    <row r="80" spans="1:11" ht="16.2">
      <c r="A80">
        <v>66</v>
      </c>
      <c r="B80" s="763">
        <f>実施計画様式!AI147</f>
        <v>0</v>
      </c>
      <c r="C80">
        <f t="shared" si="3"/>
        <v>0</v>
      </c>
      <c r="D80">
        <f t="shared" si="4"/>
        <v>0</v>
      </c>
      <c r="E80" t="str">
        <f t="shared" si="2"/>
        <v/>
      </c>
      <c r="K80">
        <v>66</v>
      </c>
    </row>
    <row r="81" spans="1:11" ht="16.2">
      <c r="A81">
        <v>67</v>
      </c>
      <c r="B81" s="763">
        <f>実施計画様式!AI148</f>
        <v>0</v>
      </c>
      <c r="C81">
        <f t="shared" si="3"/>
        <v>0</v>
      </c>
      <c r="D81">
        <f t="shared" si="4"/>
        <v>0</v>
      </c>
      <c r="E81" t="str">
        <f t="shared" si="2"/>
        <v/>
      </c>
      <c r="K81">
        <v>67</v>
      </c>
    </row>
    <row r="82" spans="1:11" ht="16.2">
      <c r="A82">
        <v>68</v>
      </c>
      <c r="B82" s="763">
        <f>実施計画様式!AI149</f>
        <v>0</v>
      </c>
      <c r="C82">
        <f t="shared" si="3"/>
        <v>0</v>
      </c>
      <c r="D82">
        <f t="shared" si="4"/>
        <v>0</v>
      </c>
      <c r="E82" t="str">
        <f t="shared" si="2"/>
        <v/>
      </c>
      <c r="K82">
        <v>68</v>
      </c>
    </row>
    <row r="83" spans="1:11" ht="16.2">
      <c r="A83">
        <v>69</v>
      </c>
      <c r="B83" s="763">
        <f>実施計画様式!AI150</f>
        <v>0</v>
      </c>
      <c r="C83">
        <f t="shared" si="3"/>
        <v>0</v>
      </c>
      <c r="D83">
        <f t="shared" si="4"/>
        <v>0</v>
      </c>
      <c r="E83" t="str">
        <f t="shared" si="2"/>
        <v/>
      </c>
      <c r="K83">
        <v>69</v>
      </c>
    </row>
    <row r="84" spans="1:11" ht="16.2">
      <c r="A84">
        <v>70</v>
      </c>
      <c r="B84" s="763">
        <f>実施計画様式!AI151</f>
        <v>0</v>
      </c>
      <c r="C84">
        <f t="shared" si="3"/>
        <v>0</v>
      </c>
      <c r="D84">
        <f t="shared" si="4"/>
        <v>0</v>
      </c>
      <c r="E84" t="str">
        <f t="shared" ref="E84:E147" si="5">IFERROR(VLOOKUP(D84,$K$20:$K$414,1,FALSE),"")</f>
        <v/>
      </c>
      <c r="K84">
        <v>70</v>
      </c>
    </row>
    <row r="85" spans="1:11" ht="16.2">
      <c r="A85">
        <v>71</v>
      </c>
      <c r="B85" s="763">
        <f>実施計画様式!AI152</f>
        <v>0</v>
      </c>
      <c r="C85">
        <f t="shared" si="3"/>
        <v>0</v>
      </c>
      <c r="D85">
        <f t="shared" si="4"/>
        <v>0</v>
      </c>
      <c r="E85" t="str">
        <f t="shared" si="5"/>
        <v/>
      </c>
      <c r="K85">
        <v>71</v>
      </c>
    </row>
    <row r="86" spans="1:11" ht="16.2">
      <c r="A86">
        <v>72</v>
      </c>
      <c r="B86" s="763">
        <f>実施計画様式!AI153</f>
        <v>0</v>
      </c>
      <c r="C86">
        <f t="shared" si="3"/>
        <v>0</v>
      </c>
      <c r="D86">
        <f t="shared" si="4"/>
        <v>0</v>
      </c>
      <c r="E86" t="str">
        <f t="shared" si="5"/>
        <v/>
      </c>
      <c r="K86">
        <v>72</v>
      </c>
    </row>
    <row r="87" spans="1:11" ht="16.2">
      <c r="A87">
        <v>73</v>
      </c>
      <c r="B87" s="763">
        <f>実施計画様式!AI154</f>
        <v>0</v>
      </c>
      <c r="C87">
        <f t="shared" si="3"/>
        <v>0</v>
      </c>
      <c r="D87">
        <f t="shared" si="4"/>
        <v>0</v>
      </c>
      <c r="E87" t="str">
        <f t="shared" si="5"/>
        <v/>
      </c>
      <c r="K87">
        <v>73</v>
      </c>
    </row>
    <row r="88" spans="1:11" ht="16.2">
      <c r="A88">
        <v>74</v>
      </c>
      <c r="B88" s="763">
        <f>実施計画様式!AI155</f>
        <v>0</v>
      </c>
      <c r="C88">
        <f t="shared" si="3"/>
        <v>0</v>
      </c>
      <c r="D88">
        <f t="shared" si="4"/>
        <v>0</v>
      </c>
      <c r="E88" t="str">
        <f t="shared" si="5"/>
        <v/>
      </c>
      <c r="K88">
        <v>74</v>
      </c>
    </row>
    <row r="89" spans="1:11" ht="16.2">
      <c r="A89">
        <v>75</v>
      </c>
      <c r="B89" s="763">
        <f>実施計画様式!AI156</f>
        <v>0</v>
      </c>
      <c r="C89">
        <f t="shared" si="3"/>
        <v>0</v>
      </c>
      <c r="D89">
        <f t="shared" si="4"/>
        <v>0</v>
      </c>
      <c r="E89" t="str">
        <f t="shared" si="5"/>
        <v/>
      </c>
      <c r="K89">
        <v>75</v>
      </c>
    </row>
    <row r="90" spans="1:11" ht="16.2">
      <c r="A90">
        <v>76</v>
      </c>
      <c r="B90" s="763">
        <f>実施計画様式!AI157</f>
        <v>0</v>
      </c>
      <c r="C90">
        <f t="shared" si="3"/>
        <v>0</v>
      </c>
      <c r="D90">
        <f t="shared" si="4"/>
        <v>0</v>
      </c>
      <c r="E90" t="str">
        <f t="shared" si="5"/>
        <v/>
      </c>
      <c r="K90">
        <v>76</v>
      </c>
    </row>
    <row r="91" spans="1:11" ht="16.2">
      <c r="A91">
        <v>77</v>
      </c>
      <c r="B91" s="763">
        <f>実施計画様式!AI158</f>
        <v>0</v>
      </c>
      <c r="C91">
        <f t="shared" si="3"/>
        <v>0</v>
      </c>
      <c r="D91">
        <f t="shared" si="4"/>
        <v>0</v>
      </c>
      <c r="E91" t="str">
        <f t="shared" si="5"/>
        <v/>
      </c>
      <c r="K91">
        <v>77</v>
      </c>
    </row>
    <row r="92" spans="1:11" ht="16.2">
      <c r="A92">
        <v>78</v>
      </c>
      <c r="B92" s="763">
        <f>実施計画様式!AI159</f>
        <v>0</v>
      </c>
      <c r="C92">
        <f t="shared" si="3"/>
        <v>0</v>
      </c>
      <c r="D92">
        <f t="shared" si="4"/>
        <v>0</v>
      </c>
      <c r="E92" t="str">
        <f t="shared" si="5"/>
        <v/>
      </c>
      <c r="K92">
        <v>78</v>
      </c>
    </row>
    <row r="93" spans="1:11" ht="16.2">
      <c r="A93">
        <v>79</v>
      </c>
      <c r="B93" s="763">
        <f>実施計画様式!AI160</f>
        <v>0</v>
      </c>
      <c r="C93">
        <f t="shared" si="3"/>
        <v>0</v>
      </c>
      <c r="D93">
        <f t="shared" si="4"/>
        <v>0</v>
      </c>
      <c r="E93" t="str">
        <f t="shared" si="5"/>
        <v/>
      </c>
      <c r="K93">
        <v>79</v>
      </c>
    </row>
    <row r="94" spans="1:11" ht="16.2">
      <c r="A94">
        <v>80</v>
      </c>
      <c r="B94" s="763">
        <f>実施計画様式!AI161</f>
        <v>0</v>
      </c>
      <c r="C94">
        <f t="shared" si="3"/>
        <v>0</v>
      </c>
      <c r="D94">
        <f t="shared" si="4"/>
        <v>0</v>
      </c>
      <c r="E94" t="str">
        <f t="shared" si="5"/>
        <v/>
      </c>
      <c r="K94">
        <v>80</v>
      </c>
    </row>
    <row r="95" spans="1:11" ht="16.2">
      <c r="A95">
        <v>81</v>
      </c>
      <c r="B95" s="763">
        <f>実施計画様式!AI162</f>
        <v>0</v>
      </c>
      <c r="C95">
        <f t="shared" si="3"/>
        <v>0</v>
      </c>
      <c r="D95">
        <f t="shared" si="4"/>
        <v>0</v>
      </c>
      <c r="E95" t="str">
        <f t="shared" si="5"/>
        <v/>
      </c>
      <c r="K95">
        <v>81</v>
      </c>
    </row>
    <row r="96" spans="1:11" ht="16.2">
      <c r="A96">
        <v>82</v>
      </c>
      <c r="B96" s="763">
        <f>実施計画様式!AI163</f>
        <v>0</v>
      </c>
      <c r="C96">
        <f t="shared" si="3"/>
        <v>0</v>
      </c>
      <c r="D96">
        <f t="shared" si="4"/>
        <v>0</v>
      </c>
      <c r="E96" t="str">
        <f t="shared" si="5"/>
        <v/>
      </c>
      <c r="K96">
        <v>82</v>
      </c>
    </row>
    <row r="97" spans="1:11" ht="16.2">
      <c r="A97">
        <v>83</v>
      </c>
      <c r="B97" s="763">
        <f>実施計画様式!AI164</f>
        <v>0</v>
      </c>
      <c r="C97">
        <f t="shared" si="3"/>
        <v>0</v>
      </c>
      <c r="D97">
        <f t="shared" si="4"/>
        <v>0</v>
      </c>
      <c r="E97" t="str">
        <f t="shared" si="5"/>
        <v/>
      </c>
      <c r="K97">
        <v>83</v>
      </c>
    </row>
    <row r="98" spans="1:11" ht="16.2">
      <c r="A98">
        <v>84</v>
      </c>
      <c r="B98" s="763">
        <f>実施計画様式!AI165</f>
        <v>0</v>
      </c>
      <c r="C98">
        <f t="shared" si="3"/>
        <v>0</v>
      </c>
      <c r="D98">
        <f t="shared" si="4"/>
        <v>0</v>
      </c>
      <c r="E98" t="str">
        <f t="shared" si="5"/>
        <v/>
      </c>
      <c r="K98">
        <v>84</v>
      </c>
    </row>
    <row r="99" spans="1:11" ht="16.2">
      <c r="A99">
        <v>85</v>
      </c>
      <c r="B99" s="763">
        <f>実施計画様式!AI166</f>
        <v>0</v>
      </c>
      <c r="C99">
        <f t="shared" si="3"/>
        <v>0</v>
      </c>
      <c r="D99">
        <f t="shared" si="4"/>
        <v>0</v>
      </c>
      <c r="E99" t="str">
        <f t="shared" si="5"/>
        <v/>
      </c>
      <c r="K99">
        <v>85</v>
      </c>
    </row>
    <row r="100" spans="1:11" ht="16.2">
      <c r="A100">
        <v>86</v>
      </c>
      <c r="B100" s="763">
        <f>実施計画様式!AI167</f>
        <v>0</v>
      </c>
      <c r="C100">
        <f t="shared" si="3"/>
        <v>0</v>
      </c>
      <c r="D100">
        <f t="shared" si="4"/>
        <v>0</v>
      </c>
      <c r="E100" t="str">
        <f t="shared" si="5"/>
        <v/>
      </c>
      <c r="K100">
        <v>86</v>
      </c>
    </row>
    <row r="101" spans="1:11" ht="16.2">
      <c r="A101">
        <v>87</v>
      </c>
      <c r="B101" s="763">
        <f>実施計画様式!AI168</f>
        <v>0</v>
      </c>
      <c r="C101">
        <f t="shared" si="3"/>
        <v>0</v>
      </c>
      <c r="D101">
        <f t="shared" si="4"/>
        <v>0</v>
      </c>
      <c r="E101" t="str">
        <f t="shared" si="5"/>
        <v/>
      </c>
      <c r="K101">
        <v>87</v>
      </c>
    </row>
    <row r="102" spans="1:11" ht="16.2">
      <c r="A102">
        <v>88</v>
      </c>
      <c r="B102" s="763">
        <f>実施計画様式!AI169</f>
        <v>0</v>
      </c>
      <c r="C102">
        <f t="shared" si="3"/>
        <v>0</v>
      </c>
      <c r="D102">
        <f t="shared" si="4"/>
        <v>0</v>
      </c>
      <c r="E102" t="str">
        <f t="shared" si="5"/>
        <v/>
      </c>
      <c r="K102">
        <v>88</v>
      </c>
    </row>
    <row r="103" spans="1:11" ht="16.2">
      <c r="A103">
        <v>89</v>
      </c>
      <c r="B103" s="763">
        <f>実施計画様式!AI170</f>
        <v>0</v>
      </c>
      <c r="C103">
        <f t="shared" si="3"/>
        <v>0</v>
      </c>
      <c r="D103">
        <f t="shared" si="4"/>
        <v>0</v>
      </c>
      <c r="E103" t="str">
        <f t="shared" si="5"/>
        <v/>
      </c>
      <c r="K103">
        <v>89</v>
      </c>
    </row>
    <row r="104" spans="1:11" ht="16.2">
      <c r="A104">
        <v>90</v>
      </c>
      <c r="B104" s="763">
        <f>実施計画様式!AI171</f>
        <v>0</v>
      </c>
      <c r="C104">
        <f t="shared" si="3"/>
        <v>0</v>
      </c>
      <c r="D104">
        <f t="shared" si="4"/>
        <v>0</v>
      </c>
      <c r="E104" t="str">
        <f t="shared" si="5"/>
        <v/>
      </c>
      <c r="K104">
        <v>90</v>
      </c>
    </row>
    <row r="105" spans="1:11" ht="16.2">
      <c r="A105">
        <v>91</v>
      </c>
      <c r="B105" s="763">
        <f>実施計画様式!AI172</f>
        <v>0</v>
      </c>
      <c r="C105">
        <f t="shared" si="3"/>
        <v>0</v>
      </c>
      <c r="D105">
        <f t="shared" si="4"/>
        <v>0</v>
      </c>
      <c r="E105" t="str">
        <f t="shared" si="5"/>
        <v/>
      </c>
      <c r="K105">
        <v>91</v>
      </c>
    </row>
    <row r="106" spans="1:11" ht="16.2">
      <c r="A106">
        <v>92</v>
      </c>
      <c r="B106" s="763">
        <f>実施計画様式!AI173</f>
        <v>0</v>
      </c>
      <c r="C106">
        <f t="shared" si="3"/>
        <v>0</v>
      </c>
      <c r="D106">
        <f t="shared" si="4"/>
        <v>0</v>
      </c>
      <c r="E106" t="str">
        <f t="shared" si="5"/>
        <v/>
      </c>
      <c r="K106">
        <v>92</v>
      </c>
    </row>
    <row r="107" spans="1:11" ht="16.2">
      <c r="A107">
        <v>93</v>
      </c>
      <c r="B107" s="763">
        <f>実施計画様式!AI174</f>
        <v>0</v>
      </c>
      <c r="C107">
        <f t="shared" si="3"/>
        <v>0</v>
      </c>
      <c r="D107">
        <f t="shared" si="4"/>
        <v>0</v>
      </c>
      <c r="E107" t="str">
        <f t="shared" si="5"/>
        <v/>
      </c>
      <c r="K107">
        <v>93</v>
      </c>
    </row>
    <row r="108" spans="1:11" ht="16.2">
      <c r="A108">
        <v>94</v>
      </c>
      <c r="B108" s="763">
        <f>実施計画様式!AI175</f>
        <v>0</v>
      </c>
      <c r="C108">
        <f t="shared" si="3"/>
        <v>0</v>
      </c>
      <c r="D108">
        <f t="shared" si="4"/>
        <v>0</v>
      </c>
      <c r="E108" t="str">
        <f t="shared" si="5"/>
        <v/>
      </c>
      <c r="K108">
        <v>94</v>
      </c>
    </row>
    <row r="109" spans="1:11" ht="16.2">
      <c r="A109">
        <v>95</v>
      </c>
      <c r="B109" s="763">
        <f>実施計画様式!AI176</f>
        <v>0</v>
      </c>
      <c r="C109">
        <f t="shared" si="3"/>
        <v>0</v>
      </c>
      <c r="D109">
        <f t="shared" si="4"/>
        <v>0</v>
      </c>
      <c r="E109" t="str">
        <f t="shared" si="5"/>
        <v/>
      </c>
      <c r="K109">
        <v>95</v>
      </c>
    </row>
    <row r="110" spans="1:11" ht="16.2">
      <c r="A110">
        <v>96</v>
      </c>
      <c r="B110" s="763">
        <f>実施計画様式!AI177</f>
        <v>0</v>
      </c>
      <c r="C110">
        <f t="shared" si="3"/>
        <v>0</v>
      </c>
      <c r="D110">
        <f t="shared" si="4"/>
        <v>0</v>
      </c>
      <c r="E110" t="str">
        <f t="shared" si="5"/>
        <v/>
      </c>
      <c r="K110">
        <v>96</v>
      </c>
    </row>
    <row r="111" spans="1:11" ht="16.2">
      <c r="A111">
        <v>97</v>
      </c>
      <c r="B111" s="763">
        <f>実施計画様式!AI178</f>
        <v>0</v>
      </c>
      <c r="C111">
        <f t="shared" si="3"/>
        <v>0</v>
      </c>
      <c r="D111">
        <f t="shared" si="4"/>
        <v>0</v>
      </c>
      <c r="E111" t="str">
        <f t="shared" si="5"/>
        <v/>
      </c>
      <c r="K111">
        <v>97</v>
      </c>
    </row>
    <row r="112" spans="1:11" ht="16.2">
      <c r="A112">
        <v>98</v>
      </c>
      <c r="B112" s="763">
        <f>実施計画様式!AI179</f>
        <v>0</v>
      </c>
      <c r="C112">
        <f t="shared" si="3"/>
        <v>0</v>
      </c>
      <c r="D112">
        <f t="shared" si="4"/>
        <v>0</v>
      </c>
      <c r="E112" t="str">
        <f t="shared" si="5"/>
        <v/>
      </c>
      <c r="K112">
        <v>98</v>
      </c>
    </row>
    <row r="113" spans="1:11" ht="16.2">
      <c r="A113">
        <v>99</v>
      </c>
      <c r="B113" s="763">
        <f>実施計画様式!AI180</f>
        <v>0</v>
      </c>
      <c r="C113">
        <f t="shared" si="3"/>
        <v>0</v>
      </c>
      <c r="D113">
        <f t="shared" si="4"/>
        <v>0</v>
      </c>
      <c r="E113" t="str">
        <f t="shared" si="5"/>
        <v/>
      </c>
      <c r="K113">
        <v>99</v>
      </c>
    </row>
    <row r="114" spans="1:11" ht="16.2">
      <c r="A114">
        <v>100</v>
      </c>
      <c r="B114" s="763">
        <f>実施計画様式!AI181</f>
        <v>0</v>
      </c>
      <c r="C114">
        <f t="shared" si="3"/>
        <v>0</v>
      </c>
      <c r="D114">
        <f t="shared" si="4"/>
        <v>0</v>
      </c>
      <c r="E114" t="str">
        <f t="shared" si="5"/>
        <v/>
      </c>
      <c r="K114">
        <v>100</v>
      </c>
    </row>
    <row r="115" spans="1:11" ht="16.2">
      <c r="A115">
        <v>101</v>
      </c>
      <c r="B115" s="763">
        <f>実施計画様式!AI182</f>
        <v>0</v>
      </c>
      <c r="C115">
        <f t="shared" si="3"/>
        <v>0</v>
      </c>
      <c r="D115">
        <f t="shared" si="4"/>
        <v>0</v>
      </c>
      <c r="E115" t="str">
        <f t="shared" si="5"/>
        <v/>
      </c>
      <c r="K115">
        <v>101</v>
      </c>
    </row>
    <row r="116" spans="1:11" ht="16.2">
      <c r="A116">
        <v>102</v>
      </c>
      <c r="B116" s="763">
        <f>実施計画様式!AI183</f>
        <v>0</v>
      </c>
      <c r="C116">
        <f t="shared" si="3"/>
        <v>0</v>
      </c>
      <c r="D116">
        <f t="shared" si="4"/>
        <v>0</v>
      </c>
      <c r="E116" t="str">
        <f t="shared" si="5"/>
        <v/>
      </c>
      <c r="K116">
        <v>102</v>
      </c>
    </row>
    <row r="117" spans="1:11" ht="16.2">
      <c r="A117">
        <v>103</v>
      </c>
      <c r="B117" s="763">
        <f>実施計画様式!AI184</f>
        <v>0</v>
      </c>
      <c r="C117">
        <f t="shared" si="3"/>
        <v>0</v>
      </c>
      <c r="D117">
        <f t="shared" si="4"/>
        <v>0</v>
      </c>
      <c r="E117" t="str">
        <f t="shared" si="5"/>
        <v/>
      </c>
      <c r="K117">
        <v>103</v>
      </c>
    </row>
    <row r="118" spans="1:11" ht="16.2">
      <c r="A118">
        <v>104</v>
      </c>
      <c r="B118" s="763">
        <f>実施計画様式!AI185</f>
        <v>0</v>
      </c>
      <c r="C118">
        <f t="shared" si="3"/>
        <v>0</v>
      </c>
      <c r="D118">
        <f t="shared" si="4"/>
        <v>0</v>
      </c>
      <c r="E118" t="str">
        <f t="shared" si="5"/>
        <v/>
      </c>
      <c r="K118">
        <v>104</v>
      </c>
    </row>
    <row r="119" spans="1:11" ht="16.2">
      <c r="A119">
        <v>105</v>
      </c>
      <c r="B119" s="763">
        <f>実施計画様式!AI186</f>
        <v>0</v>
      </c>
      <c r="C119">
        <f t="shared" si="3"/>
        <v>0</v>
      </c>
      <c r="D119">
        <f t="shared" si="4"/>
        <v>0</v>
      </c>
      <c r="E119" t="str">
        <f t="shared" si="5"/>
        <v/>
      </c>
      <c r="K119">
        <v>105</v>
      </c>
    </row>
    <row r="120" spans="1:11" ht="16.2">
      <c r="A120">
        <v>106</v>
      </c>
      <c r="B120" s="763">
        <f>実施計画様式!AI187</f>
        <v>0</v>
      </c>
      <c r="C120">
        <f t="shared" si="3"/>
        <v>0</v>
      </c>
      <c r="D120">
        <f t="shared" si="4"/>
        <v>0</v>
      </c>
      <c r="E120" t="str">
        <f t="shared" si="5"/>
        <v/>
      </c>
      <c r="K120">
        <v>106</v>
      </c>
    </row>
    <row r="121" spans="1:11" ht="16.2">
      <c r="A121">
        <v>107</v>
      </c>
      <c r="B121" s="763">
        <f>実施計画様式!AI188</f>
        <v>0</v>
      </c>
      <c r="C121">
        <f t="shared" si="3"/>
        <v>0</v>
      </c>
      <c r="D121">
        <f t="shared" si="4"/>
        <v>0</v>
      </c>
      <c r="E121" t="str">
        <f t="shared" si="5"/>
        <v/>
      </c>
      <c r="K121">
        <v>107</v>
      </c>
    </row>
    <row r="122" spans="1:11" ht="16.2">
      <c r="A122">
        <v>108</v>
      </c>
      <c r="B122" s="763">
        <f>実施計画様式!AI189</f>
        <v>0</v>
      </c>
      <c r="C122">
        <f t="shared" si="3"/>
        <v>0</v>
      </c>
      <c r="D122">
        <f t="shared" si="4"/>
        <v>0</v>
      </c>
      <c r="E122" t="str">
        <f t="shared" si="5"/>
        <v/>
      </c>
      <c r="K122">
        <v>108</v>
      </c>
    </row>
    <row r="123" spans="1:11" ht="16.2">
      <c r="A123">
        <v>109</v>
      </c>
      <c r="B123" s="763">
        <f>実施計画様式!AI190</f>
        <v>0</v>
      </c>
      <c r="C123">
        <f t="shared" si="3"/>
        <v>0</v>
      </c>
      <c r="D123">
        <f t="shared" si="4"/>
        <v>0</v>
      </c>
      <c r="E123" t="str">
        <f t="shared" si="5"/>
        <v/>
      </c>
      <c r="K123">
        <v>109</v>
      </c>
    </row>
    <row r="124" spans="1:11" ht="16.2">
      <c r="A124">
        <v>110</v>
      </c>
      <c r="B124" s="763">
        <f>実施計画様式!AI191</f>
        <v>0</v>
      </c>
      <c r="C124">
        <f t="shared" si="3"/>
        <v>0</v>
      </c>
      <c r="D124">
        <f t="shared" si="4"/>
        <v>0</v>
      </c>
      <c r="E124" t="str">
        <f t="shared" si="5"/>
        <v/>
      </c>
      <c r="K124">
        <v>110</v>
      </c>
    </row>
    <row r="125" spans="1:11" ht="16.2">
      <c r="A125">
        <v>111</v>
      </c>
      <c r="B125" s="763">
        <f>実施計画様式!AI192</f>
        <v>0</v>
      </c>
      <c r="C125">
        <f t="shared" si="3"/>
        <v>0</v>
      </c>
      <c r="D125">
        <f t="shared" si="4"/>
        <v>0</v>
      </c>
      <c r="E125" t="str">
        <f t="shared" si="5"/>
        <v/>
      </c>
      <c r="K125">
        <v>111</v>
      </c>
    </row>
    <row r="126" spans="1:11" ht="16.2">
      <c r="A126">
        <v>112</v>
      </c>
      <c r="B126" s="763">
        <f>実施計画様式!AI193</f>
        <v>0</v>
      </c>
      <c r="C126">
        <f t="shared" si="3"/>
        <v>0</v>
      </c>
      <c r="D126">
        <f t="shared" si="4"/>
        <v>0</v>
      </c>
      <c r="E126" t="str">
        <f t="shared" si="5"/>
        <v/>
      </c>
      <c r="K126">
        <v>112</v>
      </c>
    </row>
    <row r="127" spans="1:11" ht="16.2">
      <c r="A127">
        <v>113</v>
      </c>
      <c r="B127" s="763">
        <f>実施計画様式!AI194</f>
        <v>0</v>
      </c>
      <c r="C127">
        <f t="shared" si="3"/>
        <v>0</v>
      </c>
      <c r="D127">
        <f t="shared" si="4"/>
        <v>0</v>
      </c>
      <c r="E127" t="str">
        <f t="shared" si="5"/>
        <v/>
      </c>
      <c r="K127">
        <v>113</v>
      </c>
    </row>
    <row r="128" spans="1:11" ht="16.2">
      <c r="A128">
        <v>114</v>
      </c>
      <c r="B128" s="763">
        <f>実施計画様式!AI195</f>
        <v>0</v>
      </c>
      <c r="C128">
        <f t="shared" si="3"/>
        <v>0</v>
      </c>
      <c r="D128">
        <f t="shared" si="4"/>
        <v>0</v>
      </c>
      <c r="E128" t="str">
        <f t="shared" si="5"/>
        <v/>
      </c>
      <c r="K128">
        <v>114</v>
      </c>
    </row>
    <row r="129" spans="1:11" ht="16.2">
      <c r="A129">
        <v>115</v>
      </c>
      <c r="B129" s="763">
        <f>実施計画様式!AI196</f>
        <v>0</v>
      </c>
      <c r="C129">
        <f t="shared" si="3"/>
        <v>0</v>
      </c>
      <c r="D129">
        <f t="shared" si="4"/>
        <v>0</v>
      </c>
      <c r="E129" t="str">
        <f t="shared" si="5"/>
        <v/>
      </c>
      <c r="K129">
        <v>115</v>
      </c>
    </row>
    <row r="130" spans="1:11" ht="16.2">
      <c r="A130">
        <v>116</v>
      </c>
      <c r="B130" s="763">
        <f>実施計画様式!AI197</f>
        <v>0</v>
      </c>
      <c r="C130">
        <f t="shared" si="3"/>
        <v>0</v>
      </c>
      <c r="D130">
        <f t="shared" si="4"/>
        <v>0</v>
      </c>
      <c r="E130" t="str">
        <f t="shared" si="5"/>
        <v/>
      </c>
      <c r="K130">
        <v>116</v>
      </c>
    </row>
    <row r="131" spans="1:11" ht="16.2">
      <c r="A131">
        <v>117</v>
      </c>
      <c r="B131" s="763">
        <f>実施計画様式!AI198</f>
        <v>0</v>
      </c>
      <c r="C131">
        <f t="shared" si="3"/>
        <v>0</v>
      </c>
      <c r="D131">
        <f t="shared" si="4"/>
        <v>0</v>
      </c>
      <c r="E131" t="str">
        <f t="shared" si="5"/>
        <v/>
      </c>
      <c r="K131">
        <v>117</v>
      </c>
    </row>
    <row r="132" spans="1:11" ht="16.2">
      <c r="A132">
        <v>118</v>
      </c>
      <c r="B132" s="763">
        <f>実施計画様式!AI199</f>
        <v>0</v>
      </c>
      <c r="C132">
        <f t="shared" si="3"/>
        <v>0</v>
      </c>
      <c r="D132">
        <f t="shared" si="4"/>
        <v>0</v>
      </c>
      <c r="E132" t="str">
        <f t="shared" si="5"/>
        <v/>
      </c>
      <c r="K132">
        <v>118</v>
      </c>
    </row>
    <row r="133" spans="1:11" ht="16.2">
      <c r="A133">
        <v>119</v>
      </c>
      <c r="B133" s="763">
        <f>実施計画様式!AI200</f>
        <v>0</v>
      </c>
      <c r="C133">
        <f t="shared" si="3"/>
        <v>0</v>
      </c>
      <c r="D133">
        <f t="shared" si="4"/>
        <v>0</v>
      </c>
      <c r="E133" t="str">
        <f t="shared" si="5"/>
        <v/>
      </c>
      <c r="K133">
        <v>119</v>
      </c>
    </row>
    <row r="134" spans="1:11" ht="16.2">
      <c r="A134">
        <v>120</v>
      </c>
      <c r="B134" s="763">
        <f>実施計画様式!AI201</f>
        <v>0</v>
      </c>
      <c r="C134">
        <f t="shared" ref="C134:C197" si="6">IF(B134="○",1,0)</f>
        <v>0</v>
      </c>
      <c r="D134">
        <f t="shared" ref="D134:D197" si="7">A134*C134</f>
        <v>0</v>
      </c>
      <c r="E134" t="str">
        <f t="shared" si="5"/>
        <v/>
      </c>
      <c r="K134">
        <v>120</v>
      </c>
    </row>
    <row r="135" spans="1:11" ht="16.2">
      <c r="A135">
        <v>121</v>
      </c>
      <c r="B135" s="763">
        <f>実施計画様式!AI202</f>
        <v>0</v>
      </c>
      <c r="C135">
        <f t="shared" si="6"/>
        <v>0</v>
      </c>
      <c r="D135">
        <f t="shared" si="7"/>
        <v>0</v>
      </c>
      <c r="E135" t="str">
        <f t="shared" si="5"/>
        <v/>
      </c>
      <c r="K135">
        <v>121</v>
      </c>
    </row>
    <row r="136" spans="1:11" ht="16.2">
      <c r="A136">
        <v>122</v>
      </c>
      <c r="B136" s="763">
        <f>実施計画様式!AI203</f>
        <v>0</v>
      </c>
      <c r="C136">
        <f t="shared" si="6"/>
        <v>0</v>
      </c>
      <c r="D136">
        <f t="shared" si="7"/>
        <v>0</v>
      </c>
      <c r="E136" t="str">
        <f t="shared" si="5"/>
        <v/>
      </c>
      <c r="K136">
        <v>122</v>
      </c>
    </row>
    <row r="137" spans="1:11" ht="16.2">
      <c r="A137">
        <v>123</v>
      </c>
      <c r="B137" s="763">
        <f>実施計画様式!AI204</f>
        <v>0</v>
      </c>
      <c r="C137">
        <f t="shared" si="6"/>
        <v>0</v>
      </c>
      <c r="D137">
        <f t="shared" si="7"/>
        <v>0</v>
      </c>
      <c r="E137" t="str">
        <f t="shared" si="5"/>
        <v/>
      </c>
      <c r="K137">
        <v>123</v>
      </c>
    </row>
    <row r="138" spans="1:11" ht="16.2">
      <c r="A138">
        <v>124</v>
      </c>
      <c r="B138" s="763">
        <f>実施計画様式!AI205</f>
        <v>0</v>
      </c>
      <c r="C138">
        <f t="shared" si="6"/>
        <v>0</v>
      </c>
      <c r="D138">
        <f t="shared" si="7"/>
        <v>0</v>
      </c>
      <c r="E138" t="str">
        <f t="shared" si="5"/>
        <v/>
      </c>
      <c r="K138">
        <v>124</v>
      </c>
    </row>
    <row r="139" spans="1:11" ht="16.2">
      <c r="A139">
        <v>125</v>
      </c>
      <c r="B139" s="763">
        <f>実施計画様式!AI206</f>
        <v>0</v>
      </c>
      <c r="C139">
        <f t="shared" si="6"/>
        <v>0</v>
      </c>
      <c r="D139">
        <f t="shared" si="7"/>
        <v>0</v>
      </c>
      <c r="E139" t="str">
        <f t="shared" si="5"/>
        <v/>
      </c>
      <c r="K139">
        <v>125</v>
      </c>
    </row>
    <row r="140" spans="1:11" ht="16.2">
      <c r="A140">
        <v>126</v>
      </c>
      <c r="B140" s="763">
        <f>実施計画様式!AI207</f>
        <v>0</v>
      </c>
      <c r="C140">
        <f t="shared" si="6"/>
        <v>0</v>
      </c>
      <c r="D140">
        <f t="shared" si="7"/>
        <v>0</v>
      </c>
      <c r="E140" t="str">
        <f t="shared" si="5"/>
        <v/>
      </c>
      <c r="K140">
        <v>126</v>
      </c>
    </row>
    <row r="141" spans="1:11" ht="16.2">
      <c r="A141">
        <v>127</v>
      </c>
      <c r="B141" s="763">
        <f>実施計画様式!AI208</f>
        <v>0</v>
      </c>
      <c r="C141">
        <f t="shared" si="6"/>
        <v>0</v>
      </c>
      <c r="D141">
        <f t="shared" si="7"/>
        <v>0</v>
      </c>
      <c r="E141" t="str">
        <f t="shared" si="5"/>
        <v/>
      </c>
      <c r="K141">
        <v>127</v>
      </c>
    </row>
    <row r="142" spans="1:11" ht="16.2">
      <c r="A142">
        <v>128</v>
      </c>
      <c r="B142" s="763">
        <f>実施計画様式!AI209</f>
        <v>0</v>
      </c>
      <c r="C142">
        <f t="shared" si="6"/>
        <v>0</v>
      </c>
      <c r="D142">
        <f t="shared" si="7"/>
        <v>0</v>
      </c>
      <c r="E142" t="str">
        <f t="shared" si="5"/>
        <v/>
      </c>
      <c r="K142">
        <v>128</v>
      </c>
    </row>
    <row r="143" spans="1:11" ht="16.2">
      <c r="A143">
        <v>129</v>
      </c>
      <c r="B143" s="763">
        <f>実施計画様式!AI210</f>
        <v>0</v>
      </c>
      <c r="C143">
        <f t="shared" si="6"/>
        <v>0</v>
      </c>
      <c r="D143">
        <f t="shared" si="7"/>
        <v>0</v>
      </c>
      <c r="E143" t="str">
        <f t="shared" si="5"/>
        <v/>
      </c>
      <c r="K143">
        <v>129</v>
      </c>
    </row>
    <row r="144" spans="1:11" ht="16.2">
      <c r="A144">
        <v>130</v>
      </c>
      <c r="B144" s="763">
        <f>実施計画様式!AI211</f>
        <v>0</v>
      </c>
      <c r="C144">
        <f t="shared" si="6"/>
        <v>0</v>
      </c>
      <c r="D144">
        <f t="shared" si="7"/>
        <v>0</v>
      </c>
      <c r="E144" t="str">
        <f t="shared" si="5"/>
        <v/>
      </c>
      <c r="K144">
        <v>130</v>
      </c>
    </row>
    <row r="145" spans="1:11" ht="16.2">
      <c r="A145">
        <v>131</v>
      </c>
      <c r="B145" s="763">
        <f>実施計画様式!AI212</f>
        <v>0</v>
      </c>
      <c r="C145">
        <f t="shared" si="6"/>
        <v>0</v>
      </c>
      <c r="D145">
        <f t="shared" si="7"/>
        <v>0</v>
      </c>
      <c r="E145" t="str">
        <f t="shared" si="5"/>
        <v/>
      </c>
      <c r="K145">
        <v>131</v>
      </c>
    </row>
    <row r="146" spans="1:11" ht="16.2">
      <c r="A146">
        <v>132</v>
      </c>
      <c r="B146" s="763">
        <f>実施計画様式!AI213</f>
        <v>0</v>
      </c>
      <c r="C146">
        <f t="shared" si="6"/>
        <v>0</v>
      </c>
      <c r="D146">
        <f t="shared" si="7"/>
        <v>0</v>
      </c>
      <c r="E146" t="str">
        <f t="shared" si="5"/>
        <v/>
      </c>
      <c r="K146">
        <v>132</v>
      </c>
    </row>
    <row r="147" spans="1:11" ht="16.2">
      <c r="A147">
        <v>133</v>
      </c>
      <c r="B147" s="763">
        <f>実施計画様式!AI214</f>
        <v>0</v>
      </c>
      <c r="C147">
        <f t="shared" si="6"/>
        <v>0</v>
      </c>
      <c r="D147">
        <f t="shared" si="7"/>
        <v>0</v>
      </c>
      <c r="E147" t="str">
        <f t="shared" si="5"/>
        <v/>
      </c>
      <c r="K147">
        <v>133</v>
      </c>
    </row>
    <row r="148" spans="1:11" ht="16.2">
      <c r="A148">
        <v>134</v>
      </c>
      <c r="B148" s="763">
        <f>実施計画様式!AI215</f>
        <v>0</v>
      </c>
      <c r="C148">
        <f t="shared" si="6"/>
        <v>0</v>
      </c>
      <c r="D148">
        <f t="shared" si="7"/>
        <v>0</v>
      </c>
      <c r="E148" t="str">
        <f t="shared" ref="E148:E211" si="8">IFERROR(VLOOKUP(D148,$K$20:$K$414,1,FALSE),"")</f>
        <v/>
      </c>
      <c r="K148">
        <v>134</v>
      </c>
    </row>
    <row r="149" spans="1:11" ht="16.2">
      <c r="A149">
        <v>135</v>
      </c>
      <c r="B149" s="763">
        <f>実施計画様式!AI216</f>
        <v>0</v>
      </c>
      <c r="C149">
        <f t="shared" si="6"/>
        <v>0</v>
      </c>
      <c r="D149">
        <f t="shared" si="7"/>
        <v>0</v>
      </c>
      <c r="E149" t="str">
        <f t="shared" si="8"/>
        <v/>
      </c>
      <c r="K149">
        <v>135</v>
      </c>
    </row>
    <row r="150" spans="1:11" ht="16.2">
      <c r="A150">
        <v>136</v>
      </c>
      <c r="B150" s="763">
        <f>実施計画様式!AI217</f>
        <v>0</v>
      </c>
      <c r="C150">
        <f t="shared" si="6"/>
        <v>0</v>
      </c>
      <c r="D150">
        <f t="shared" si="7"/>
        <v>0</v>
      </c>
      <c r="E150" t="str">
        <f t="shared" si="8"/>
        <v/>
      </c>
      <c r="K150">
        <v>136</v>
      </c>
    </row>
    <row r="151" spans="1:11" ht="16.2">
      <c r="A151">
        <v>137</v>
      </c>
      <c r="B151" s="763">
        <f>実施計画様式!AI218</f>
        <v>0</v>
      </c>
      <c r="C151">
        <f t="shared" si="6"/>
        <v>0</v>
      </c>
      <c r="D151">
        <f t="shared" si="7"/>
        <v>0</v>
      </c>
      <c r="E151" t="str">
        <f t="shared" si="8"/>
        <v/>
      </c>
      <c r="K151">
        <v>137</v>
      </c>
    </row>
    <row r="152" spans="1:11" ht="16.2">
      <c r="A152">
        <v>138</v>
      </c>
      <c r="B152" s="763">
        <f>実施計画様式!AI219</f>
        <v>0</v>
      </c>
      <c r="C152">
        <f t="shared" si="6"/>
        <v>0</v>
      </c>
      <c r="D152">
        <f t="shared" si="7"/>
        <v>0</v>
      </c>
      <c r="E152" t="str">
        <f t="shared" si="8"/>
        <v/>
      </c>
      <c r="K152">
        <v>138</v>
      </c>
    </row>
    <row r="153" spans="1:11" ht="16.2">
      <c r="A153">
        <v>139</v>
      </c>
      <c r="B153" s="763">
        <f>実施計画様式!AI220</f>
        <v>0</v>
      </c>
      <c r="C153">
        <f t="shared" si="6"/>
        <v>0</v>
      </c>
      <c r="D153">
        <f t="shared" si="7"/>
        <v>0</v>
      </c>
      <c r="E153" t="str">
        <f t="shared" si="8"/>
        <v/>
      </c>
      <c r="K153">
        <v>139</v>
      </c>
    </row>
    <row r="154" spans="1:11" ht="16.2">
      <c r="A154">
        <v>140</v>
      </c>
      <c r="B154" s="763">
        <f>実施計画様式!AI221</f>
        <v>0</v>
      </c>
      <c r="C154">
        <f t="shared" si="6"/>
        <v>0</v>
      </c>
      <c r="D154">
        <f t="shared" si="7"/>
        <v>0</v>
      </c>
      <c r="E154" t="str">
        <f t="shared" si="8"/>
        <v/>
      </c>
      <c r="K154">
        <v>140</v>
      </c>
    </row>
    <row r="155" spans="1:11" ht="16.2">
      <c r="A155">
        <v>141</v>
      </c>
      <c r="B155" s="763">
        <f>実施計画様式!AI222</f>
        <v>0</v>
      </c>
      <c r="C155">
        <f t="shared" si="6"/>
        <v>0</v>
      </c>
      <c r="D155">
        <f t="shared" si="7"/>
        <v>0</v>
      </c>
      <c r="E155" t="str">
        <f t="shared" si="8"/>
        <v/>
      </c>
      <c r="K155">
        <v>141</v>
      </c>
    </row>
    <row r="156" spans="1:11" ht="16.2">
      <c r="A156">
        <v>142</v>
      </c>
      <c r="B156" s="763">
        <f>実施計画様式!AI223</f>
        <v>0</v>
      </c>
      <c r="C156">
        <f t="shared" si="6"/>
        <v>0</v>
      </c>
      <c r="D156">
        <f t="shared" si="7"/>
        <v>0</v>
      </c>
      <c r="E156" t="str">
        <f t="shared" si="8"/>
        <v/>
      </c>
      <c r="K156">
        <v>142</v>
      </c>
    </row>
    <row r="157" spans="1:11" ht="16.2">
      <c r="A157">
        <v>143</v>
      </c>
      <c r="B157" s="763">
        <f>実施計画様式!AI224</f>
        <v>0</v>
      </c>
      <c r="C157">
        <f t="shared" si="6"/>
        <v>0</v>
      </c>
      <c r="D157">
        <f t="shared" si="7"/>
        <v>0</v>
      </c>
      <c r="E157" t="str">
        <f t="shared" si="8"/>
        <v/>
      </c>
      <c r="K157">
        <v>143</v>
      </c>
    </row>
    <row r="158" spans="1:11" ht="16.2">
      <c r="A158">
        <v>144</v>
      </c>
      <c r="B158" s="763">
        <f>実施計画様式!AI225</f>
        <v>0</v>
      </c>
      <c r="C158">
        <f t="shared" si="6"/>
        <v>0</v>
      </c>
      <c r="D158">
        <f t="shared" si="7"/>
        <v>0</v>
      </c>
      <c r="E158" t="str">
        <f t="shared" si="8"/>
        <v/>
      </c>
      <c r="K158">
        <v>144</v>
      </c>
    </row>
    <row r="159" spans="1:11" ht="16.2">
      <c r="A159">
        <v>145</v>
      </c>
      <c r="B159" s="763">
        <f>実施計画様式!AI226</f>
        <v>0</v>
      </c>
      <c r="C159">
        <f t="shared" si="6"/>
        <v>0</v>
      </c>
      <c r="D159">
        <f t="shared" si="7"/>
        <v>0</v>
      </c>
      <c r="E159" t="str">
        <f t="shared" si="8"/>
        <v/>
      </c>
      <c r="K159">
        <v>145</v>
      </c>
    </row>
    <row r="160" spans="1:11" ht="16.2">
      <c r="A160">
        <v>146</v>
      </c>
      <c r="B160" s="763">
        <f>実施計画様式!AI227</f>
        <v>0</v>
      </c>
      <c r="C160">
        <f t="shared" si="6"/>
        <v>0</v>
      </c>
      <c r="D160">
        <f t="shared" si="7"/>
        <v>0</v>
      </c>
      <c r="E160" t="str">
        <f t="shared" si="8"/>
        <v/>
      </c>
      <c r="K160">
        <v>146</v>
      </c>
    </row>
    <row r="161" spans="1:11" ht="16.2">
      <c r="A161">
        <v>147</v>
      </c>
      <c r="B161" s="763">
        <f>実施計画様式!AI228</f>
        <v>0</v>
      </c>
      <c r="C161">
        <f t="shared" si="6"/>
        <v>0</v>
      </c>
      <c r="D161">
        <f t="shared" si="7"/>
        <v>0</v>
      </c>
      <c r="E161" t="str">
        <f t="shared" si="8"/>
        <v/>
      </c>
      <c r="K161">
        <v>147</v>
      </c>
    </row>
    <row r="162" spans="1:11" ht="16.2">
      <c r="A162">
        <v>148</v>
      </c>
      <c r="B162" s="763">
        <f>実施計画様式!AI229</f>
        <v>0</v>
      </c>
      <c r="C162">
        <f t="shared" si="6"/>
        <v>0</v>
      </c>
      <c r="D162">
        <f t="shared" si="7"/>
        <v>0</v>
      </c>
      <c r="E162" t="str">
        <f t="shared" si="8"/>
        <v/>
      </c>
      <c r="K162">
        <v>148</v>
      </c>
    </row>
    <row r="163" spans="1:11" ht="16.2">
      <c r="A163">
        <v>149</v>
      </c>
      <c r="B163" s="763">
        <f>実施計画様式!AI230</f>
        <v>0</v>
      </c>
      <c r="C163">
        <f t="shared" si="6"/>
        <v>0</v>
      </c>
      <c r="D163">
        <f t="shared" si="7"/>
        <v>0</v>
      </c>
      <c r="E163" t="str">
        <f t="shared" si="8"/>
        <v/>
      </c>
      <c r="K163">
        <v>149</v>
      </c>
    </row>
    <row r="164" spans="1:11" ht="16.2">
      <c r="A164">
        <v>150</v>
      </c>
      <c r="B164" s="763">
        <f>実施計画様式!AI231</f>
        <v>0</v>
      </c>
      <c r="C164">
        <f t="shared" si="6"/>
        <v>0</v>
      </c>
      <c r="D164">
        <f t="shared" si="7"/>
        <v>0</v>
      </c>
      <c r="E164" t="str">
        <f t="shared" si="8"/>
        <v/>
      </c>
      <c r="K164">
        <v>150</v>
      </c>
    </row>
    <row r="165" spans="1:11" ht="16.2">
      <c r="A165">
        <v>151</v>
      </c>
      <c r="B165" s="763">
        <f>実施計画様式!AI232</f>
        <v>0</v>
      </c>
      <c r="C165">
        <f t="shared" si="6"/>
        <v>0</v>
      </c>
      <c r="D165">
        <f t="shared" si="7"/>
        <v>0</v>
      </c>
      <c r="E165" t="str">
        <f t="shared" si="8"/>
        <v/>
      </c>
      <c r="K165">
        <v>151</v>
      </c>
    </row>
    <row r="166" spans="1:11" ht="16.2">
      <c r="A166">
        <v>152</v>
      </c>
      <c r="B166" s="763">
        <f>実施計画様式!AI233</f>
        <v>0</v>
      </c>
      <c r="C166">
        <f t="shared" si="6"/>
        <v>0</v>
      </c>
      <c r="D166">
        <f t="shared" si="7"/>
        <v>0</v>
      </c>
      <c r="E166" t="str">
        <f t="shared" si="8"/>
        <v/>
      </c>
      <c r="K166">
        <v>152</v>
      </c>
    </row>
    <row r="167" spans="1:11" ht="16.2">
      <c r="A167">
        <v>153</v>
      </c>
      <c r="B167" s="763">
        <f>実施計画様式!AI234</f>
        <v>0</v>
      </c>
      <c r="C167">
        <f t="shared" si="6"/>
        <v>0</v>
      </c>
      <c r="D167">
        <f t="shared" si="7"/>
        <v>0</v>
      </c>
      <c r="E167" t="str">
        <f t="shared" si="8"/>
        <v/>
      </c>
      <c r="K167">
        <v>153</v>
      </c>
    </row>
    <row r="168" spans="1:11" ht="16.2">
      <c r="A168">
        <v>154</v>
      </c>
      <c r="B168" s="763">
        <f>実施計画様式!AI235</f>
        <v>0</v>
      </c>
      <c r="C168">
        <f t="shared" si="6"/>
        <v>0</v>
      </c>
      <c r="D168">
        <f t="shared" si="7"/>
        <v>0</v>
      </c>
      <c r="E168" t="str">
        <f t="shared" si="8"/>
        <v/>
      </c>
      <c r="K168">
        <v>154</v>
      </c>
    </row>
    <row r="169" spans="1:11" ht="16.2">
      <c r="A169">
        <v>155</v>
      </c>
      <c r="B169" s="763">
        <f>実施計画様式!AI236</f>
        <v>0</v>
      </c>
      <c r="C169">
        <f t="shared" si="6"/>
        <v>0</v>
      </c>
      <c r="D169">
        <f t="shared" si="7"/>
        <v>0</v>
      </c>
      <c r="E169" t="str">
        <f t="shared" si="8"/>
        <v/>
      </c>
      <c r="K169">
        <v>155</v>
      </c>
    </row>
    <row r="170" spans="1:11" ht="16.2">
      <c r="A170">
        <v>156</v>
      </c>
      <c r="B170" s="763">
        <f>実施計画様式!AI237</f>
        <v>0</v>
      </c>
      <c r="C170">
        <f t="shared" si="6"/>
        <v>0</v>
      </c>
      <c r="D170">
        <f t="shared" si="7"/>
        <v>0</v>
      </c>
      <c r="E170" t="str">
        <f t="shared" si="8"/>
        <v/>
      </c>
      <c r="K170">
        <v>156</v>
      </c>
    </row>
    <row r="171" spans="1:11" ht="16.2">
      <c r="A171">
        <v>157</v>
      </c>
      <c r="B171" s="763">
        <f>実施計画様式!AI238</f>
        <v>0</v>
      </c>
      <c r="C171">
        <f t="shared" si="6"/>
        <v>0</v>
      </c>
      <c r="D171">
        <f t="shared" si="7"/>
        <v>0</v>
      </c>
      <c r="E171" t="str">
        <f t="shared" si="8"/>
        <v/>
      </c>
      <c r="K171">
        <v>157</v>
      </c>
    </row>
    <row r="172" spans="1:11" ht="16.2">
      <c r="A172">
        <v>158</v>
      </c>
      <c r="B172" s="763">
        <f>実施計画様式!AI239</f>
        <v>0</v>
      </c>
      <c r="C172">
        <f t="shared" si="6"/>
        <v>0</v>
      </c>
      <c r="D172">
        <f t="shared" si="7"/>
        <v>0</v>
      </c>
      <c r="E172" t="str">
        <f t="shared" si="8"/>
        <v/>
      </c>
      <c r="K172">
        <v>158</v>
      </c>
    </row>
    <row r="173" spans="1:11" ht="16.2">
      <c r="A173">
        <v>159</v>
      </c>
      <c r="B173" s="763">
        <f>実施計画様式!AI240</f>
        <v>0</v>
      </c>
      <c r="C173">
        <f t="shared" si="6"/>
        <v>0</v>
      </c>
      <c r="D173">
        <f t="shared" si="7"/>
        <v>0</v>
      </c>
      <c r="E173" t="str">
        <f t="shared" si="8"/>
        <v/>
      </c>
      <c r="K173">
        <v>159</v>
      </c>
    </row>
    <row r="174" spans="1:11" ht="16.2">
      <c r="A174">
        <v>160</v>
      </c>
      <c r="B174" s="763">
        <f>実施計画様式!AI241</f>
        <v>0</v>
      </c>
      <c r="C174">
        <f t="shared" si="6"/>
        <v>0</v>
      </c>
      <c r="D174">
        <f t="shared" si="7"/>
        <v>0</v>
      </c>
      <c r="E174" t="str">
        <f t="shared" si="8"/>
        <v/>
      </c>
      <c r="K174">
        <v>160</v>
      </c>
    </row>
    <row r="175" spans="1:11" ht="16.2">
      <c r="A175">
        <v>161</v>
      </c>
      <c r="B175" s="763">
        <f>実施計画様式!AI242</f>
        <v>0</v>
      </c>
      <c r="C175">
        <f t="shared" si="6"/>
        <v>0</v>
      </c>
      <c r="D175">
        <f t="shared" si="7"/>
        <v>0</v>
      </c>
      <c r="E175" t="str">
        <f t="shared" si="8"/>
        <v/>
      </c>
      <c r="K175">
        <v>161</v>
      </c>
    </row>
    <row r="176" spans="1:11" ht="16.2">
      <c r="A176">
        <v>162</v>
      </c>
      <c r="B176" s="763">
        <f>実施計画様式!AI243</f>
        <v>0</v>
      </c>
      <c r="C176">
        <f t="shared" si="6"/>
        <v>0</v>
      </c>
      <c r="D176">
        <f t="shared" si="7"/>
        <v>0</v>
      </c>
      <c r="E176" t="str">
        <f t="shared" si="8"/>
        <v/>
      </c>
      <c r="K176">
        <v>162</v>
      </c>
    </row>
    <row r="177" spans="1:11" ht="16.2">
      <c r="A177">
        <v>163</v>
      </c>
      <c r="B177" s="763">
        <f>実施計画様式!AI244</f>
        <v>0</v>
      </c>
      <c r="C177">
        <f t="shared" si="6"/>
        <v>0</v>
      </c>
      <c r="D177">
        <f t="shared" si="7"/>
        <v>0</v>
      </c>
      <c r="E177" t="str">
        <f t="shared" si="8"/>
        <v/>
      </c>
      <c r="K177">
        <v>163</v>
      </c>
    </row>
    <row r="178" spans="1:11" ht="16.2">
      <c r="A178">
        <v>164</v>
      </c>
      <c r="B178" s="763">
        <f>実施計画様式!AI245</f>
        <v>0</v>
      </c>
      <c r="C178">
        <f t="shared" si="6"/>
        <v>0</v>
      </c>
      <c r="D178">
        <f t="shared" si="7"/>
        <v>0</v>
      </c>
      <c r="E178" t="str">
        <f t="shared" si="8"/>
        <v/>
      </c>
      <c r="K178">
        <v>164</v>
      </c>
    </row>
    <row r="179" spans="1:11" ht="16.2">
      <c r="A179">
        <v>165</v>
      </c>
      <c r="B179" s="763">
        <f>実施計画様式!AI246</f>
        <v>0</v>
      </c>
      <c r="C179">
        <f t="shared" si="6"/>
        <v>0</v>
      </c>
      <c r="D179">
        <f t="shared" si="7"/>
        <v>0</v>
      </c>
      <c r="E179" t="str">
        <f t="shared" si="8"/>
        <v/>
      </c>
      <c r="K179">
        <v>165</v>
      </c>
    </row>
    <row r="180" spans="1:11" ht="16.2">
      <c r="A180">
        <v>166</v>
      </c>
      <c r="B180" s="763">
        <f>実施計画様式!AI247</f>
        <v>0</v>
      </c>
      <c r="C180">
        <f t="shared" si="6"/>
        <v>0</v>
      </c>
      <c r="D180">
        <f t="shared" si="7"/>
        <v>0</v>
      </c>
      <c r="E180" t="str">
        <f t="shared" si="8"/>
        <v/>
      </c>
      <c r="K180">
        <v>166</v>
      </c>
    </row>
    <row r="181" spans="1:11" ht="16.2">
      <c r="A181">
        <v>167</v>
      </c>
      <c r="B181" s="763">
        <f>実施計画様式!AI248</f>
        <v>0</v>
      </c>
      <c r="C181">
        <f t="shared" si="6"/>
        <v>0</v>
      </c>
      <c r="D181">
        <f t="shared" si="7"/>
        <v>0</v>
      </c>
      <c r="E181" t="str">
        <f t="shared" si="8"/>
        <v/>
      </c>
      <c r="K181">
        <v>167</v>
      </c>
    </row>
    <row r="182" spans="1:11" ht="16.2">
      <c r="A182">
        <v>168</v>
      </c>
      <c r="B182" s="763">
        <f>実施計画様式!AI249</f>
        <v>0</v>
      </c>
      <c r="C182">
        <f t="shared" si="6"/>
        <v>0</v>
      </c>
      <c r="D182">
        <f t="shared" si="7"/>
        <v>0</v>
      </c>
      <c r="E182" t="str">
        <f t="shared" si="8"/>
        <v/>
      </c>
      <c r="K182">
        <v>168</v>
      </c>
    </row>
    <row r="183" spans="1:11" ht="16.2">
      <c r="A183">
        <v>169</v>
      </c>
      <c r="B183" s="763">
        <f>実施計画様式!AI250</f>
        <v>0</v>
      </c>
      <c r="C183">
        <f t="shared" si="6"/>
        <v>0</v>
      </c>
      <c r="D183">
        <f t="shared" si="7"/>
        <v>0</v>
      </c>
      <c r="E183" t="str">
        <f t="shared" si="8"/>
        <v/>
      </c>
      <c r="K183">
        <v>169</v>
      </c>
    </row>
    <row r="184" spans="1:11" ht="16.2">
      <c r="A184">
        <v>170</v>
      </c>
      <c r="B184" s="763">
        <f>実施計画様式!AI251</f>
        <v>0</v>
      </c>
      <c r="C184">
        <f t="shared" si="6"/>
        <v>0</v>
      </c>
      <c r="D184">
        <f t="shared" si="7"/>
        <v>0</v>
      </c>
      <c r="E184" t="str">
        <f t="shared" si="8"/>
        <v/>
      </c>
      <c r="K184">
        <v>170</v>
      </c>
    </row>
    <row r="185" spans="1:11" ht="16.2">
      <c r="A185">
        <v>171</v>
      </c>
      <c r="B185" s="763">
        <f>実施計画様式!AI252</f>
        <v>0</v>
      </c>
      <c r="C185">
        <f t="shared" si="6"/>
        <v>0</v>
      </c>
      <c r="D185">
        <f t="shared" si="7"/>
        <v>0</v>
      </c>
      <c r="E185" t="str">
        <f t="shared" si="8"/>
        <v/>
      </c>
      <c r="K185">
        <v>171</v>
      </c>
    </row>
    <row r="186" spans="1:11" ht="16.2">
      <c r="A186">
        <v>172</v>
      </c>
      <c r="B186" s="763">
        <f>実施計画様式!AI253</f>
        <v>0</v>
      </c>
      <c r="C186">
        <f t="shared" si="6"/>
        <v>0</v>
      </c>
      <c r="D186">
        <f t="shared" si="7"/>
        <v>0</v>
      </c>
      <c r="E186" t="str">
        <f t="shared" si="8"/>
        <v/>
      </c>
      <c r="K186">
        <v>172</v>
      </c>
    </row>
    <row r="187" spans="1:11" ht="16.2">
      <c r="A187">
        <v>173</v>
      </c>
      <c r="B187" s="763">
        <f>実施計画様式!AI254</f>
        <v>0</v>
      </c>
      <c r="C187">
        <f t="shared" si="6"/>
        <v>0</v>
      </c>
      <c r="D187">
        <f t="shared" si="7"/>
        <v>0</v>
      </c>
      <c r="E187" t="str">
        <f t="shared" si="8"/>
        <v/>
      </c>
      <c r="K187">
        <v>173</v>
      </c>
    </row>
    <row r="188" spans="1:11" ht="16.2">
      <c r="A188">
        <v>174</v>
      </c>
      <c r="B188" s="763">
        <f>実施計画様式!AI255</f>
        <v>0</v>
      </c>
      <c r="C188">
        <f t="shared" si="6"/>
        <v>0</v>
      </c>
      <c r="D188">
        <f t="shared" si="7"/>
        <v>0</v>
      </c>
      <c r="E188" t="str">
        <f t="shared" si="8"/>
        <v/>
      </c>
      <c r="K188">
        <v>174</v>
      </c>
    </row>
    <row r="189" spans="1:11" ht="16.2">
      <c r="A189">
        <v>175</v>
      </c>
      <c r="B189" s="763">
        <f>実施計画様式!AI256</f>
        <v>0</v>
      </c>
      <c r="C189">
        <f t="shared" si="6"/>
        <v>0</v>
      </c>
      <c r="D189">
        <f t="shared" si="7"/>
        <v>0</v>
      </c>
      <c r="E189" t="str">
        <f t="shared" si="8"/>
        <v/>
      </c>
      <c r="K189">
        <v>175</v>
      </c>
    </row>
    <row r="190" spans="1:11" ht="16.2">
      <c r="A190">
        <v>176</v>
      </c>
      <c r="B190" s="763">
        <f>実施計画様式!AI257</f>
        <v>0</v>
      </c>
      <c r="C190">
        <f t="shared" si="6"/>
        <v>0</v>
      </c>
      <c r="D190">
        <f t="shared" si="7"/>
        <v>0</v>
      </c>
      <c r="E190" t="str">
        <f t="shared" si="8"/>
        <v/>
      </c>
      <c r="K190">
        <v>176</v>
      </c>
    </row>
    <row r="191" spans="1:11" ht="16.2">
      <c r="A191">
        <v>177</v>
      </c>
      <c r="B191" s="763">
        <f>実施計画様式!AI258</f>
        <v>0</v>
      </c>
      <c r="C191">
        <f t="shared" si="6"/>
        <v>0</v>
      </c>
      <c r="D191">
        <f t="shared" si="7"/>
        <v>0</v>
      </c>
      <c r="E191" t="str">
        <f t="shared" si="8"/>
        <v/>
      </c>
      <c r="K191">
        <v>177</v>
      </c>
    </row>
    <row r="192" spans="1:11" ht="16.2">
      <c r="A192">
        <v>178</v>
      </c>
      <c r="B192" s="763">
        <f>実施計画様式!AI259</f>
        <v>0</v>
      </c>
      <c r="C192">
        <f t="shared" si="6"/>
        <v>0</v>
      </c>
      <c r="D192">
        <f t="shared" si="7"/>
        <v>0</v>
      </c>
      <c r="E192" t="str">
        <f t="shared" si="8"/>
        <v/>
      </c>
      <c r="K192">
        <v>178</v>
      </c>
    </row>
    <row r="193" spans="1:11" ht="16.2">
      <c r="A193">
        <v>179</v>
      </c>
      <c r="B193" s="763">
        <f>実施計画様式!AI260</f>
        <v>0</v>
      </c>
      <c r="C193">
        <f t="shared" si="6"/>
        <v>0</v>
      </c>
      <c r="D193">
        <f t="shared" si="7"/>
        <v>0</v>
      </c>
      <c r="E193" t="str">
        <f t="shared" si="8"/>
        <v/>
      </c>
      <c r="K193">
        <v>179</v>
      </c>
    </row>
    <row r="194" spans="1:11" ht="16.2">
      <c r="A194">
        <v>180</v>
      </c>
      <c r="B194" s="763">
        <f>実施計画様式!AI261</f>
        <v>0</v>
      </c>
      <c r="C194">
        <f t="shared" si="6"/>
        <v>0</v>
      </c>
      <c r="D194">
        <f t="shared" si="7"/>
        <v>0</v>
      </c>
      <c r="E194" t="str">
        <f t="shared" si="8"/>
        <v/>
      </c>
      <c r="K194">
        <v>180</v>
      </c>
    </row>
    <row r="195" spans="1:11" ht="16.2">
      <c r="A195">
        <v>181</v>
      </c>
      <c r="B195" s="763">
        <f>実施計画様式!AI262</f>
        <v>0</v>
      </c>
      <c r="C195">
        <f t="shared" si="6"/>
        <v>0</v>
      </c>
      <c r="D195">
        <f t="shared" si="7"/>
        <v>0</v>
      </c>
      <c r="E195" t="str">
        <f t="shared" si="8"/>
        <v/>
      </c>
      <c r="K195">
        <v>181</v>
      </c>
    </row>
    <row r="196" spans="1:11" ht="16.2">
      <c r="A196">
        <v>182</v>
      </c>
      <c r="B196" s="763">
        <f>実施計画様式!AI263</f>
        <v>0</v>
      </c>
      <c r="C196">
        <f t="shared" si="6"/>
        <v>0</v>
      </c>
      <c r="D196">
        <f t="shared" si="7"/>
        <v>0</v>
      </c>
      <c r="E196" t="str">
        <f t="shared" si="8"/>
        <v/>
      </c>
      <c r="K196">
        <v>182</v>
      </c>
    </row>
    <row r="197" spans="1:11" ht="16.2">
      <c r="A197">
        <v>183</v>
      </c>
      <c r="B197" s="763">
        <f>実施計画様式!AI264</f>
        <v>0</v>
      </c>
      <c r="C197">
        <f t="shared" si="6"/>
        <v>0</v>
      </c>
      <c r="D197">
        <f t="shared" si="7"/>
        <v>0</v>
      </c>
      <c r="E197" t="str">
        <f t="shared" si="8"/>
        <v/>
      </c>
      <c r="K197">
        <v>183</v>
      </c>
    </row>
    <row r="198" spans="1:11" ht="16.2">
      <c r="A198">
        <v>184</v>
      </c>
      <c r="B198" s="763">
        <f>実施計画様式!AI265</f>
        <v>0</v>
      </c>
      <c r="C198">
        <f t="shared" ref="C198:C261" si="9">IF(B198="○",1,0)</f>
        <v>0</v>
      </c>
      <c r="D198">
        <f t="shared" ref="D198:D261" si="10">A198*C198</f>
        <v>0</v>
      </c>
      <c r="E198" t="str">
        <f t="shared" si="8"/>
        <v/>
      </c>
      <c r="K198">
        <v>184</v>
      </c>
    </row>
    <row r="199" spans="1:11" ht="16.2">
      <c r="A199">
        <v>185</v>
      </c>
      <c r="B199" s="763">
        <f>実施計画様式!AI266</f>
        <v>0</v>
      </c>
      <c r="C199">
        <f t="shared" si="9"/>
        <v>0</v>
      </c>
      <c r="D199">
        <f t="shared" si="10"/>
        <v>0</v>
      </c>
      <c r="E199" t="str">
        <f t="shared" si="8"/>
        <v/>
      </c>
      <c r="K199">
        <v>185</v>
      </c>
    </row>
    <row r="200" spans="1:11" ht="16.2">
      <c r="A200">
        <v>186</v>
      </c>
      <c r="B200" s="763">
        <f>実施計画様式!AI267</f>
        <v>0</v>
      </c>
      <c r="C200">
        <f t="shared" si="9"/>
        <v>0</v>
      </c>
      <c r="D200">
        <f t="shared" si="10"/>
        <v>0</v>
      </c>
      <c r="E200" t="str">
        <f t="shared" si="8"/>
        <v/>
      </c>
      <c r="K200">
        <v>186</v>
      </c>
    </row>
    <row r="201" spans="1:11" ht="16.2">
      <c r="A201">
        <v>187</v>
      </c>
      <c r="B201" s="763">
        <f>実施計画様式!AI268</f>
        <v>0</v>
      </c>
      <c r="C201">
        <f t="shared" si="9"/>
        <v>0</v>
      </c>
      <c r="D201">
        <f t="shared" si="10"/>
        <v>0</v>
      </c>
      <c r="E201" t="str">
        <f t="shared" si="8"/>
        <v/>
      </c>
      <c r="K201">
        <v>187</v>
      </c>
    </row>
    <row r="202" spans="1:11" ht="16.2">
      <c r="A202">
        <v>188</v>
      </c>
      <c r="B202" s="763">
        <f>実施計画様式!AI269</f>
        <v>0</v>
      </c>
      <c r="C202">
        <f t="shared" si="9"/>
        <v>0</v>
      </c>
      <c r="D202">
        <f t="shared" si="10"/>
        <v>0</v>
      </c>
      <c r="E202" t="str">
        <f t="shared" si="8"/>
        <v/>
      </c>
      <c r="K202">
        <v>188</v>
      </c>
    </row>
    <row r="203" spans="1:11" ht="16.2">
      <c r="A203">
        <v>189</v>
      </c>
      <c r="B203" s="763">
        <f>実施計画様式!AI270</f>
        <v>0</v>
      </c>
      <c r="C203">
        <f t="shared" si="9"/>
        <v>0</v>
      </c>
      <c r="D203">
        <f t="shared" si="10"/>
        <v>0</v>
      </c>
      <c r="E203" t="str">
        <f t="shared" si="8"/>
        <v/>
      </c>
      <c r="K203">
        <v>189</v>
      </c>
    </row>
    <row r="204" spans="1:11" ht="16.2">
      <c r="A204">
        <v>190</v>
      </c>
      <c r="B204" s="763">
        <f>実施計画様式!AI271</f>
        <v>0</v>
      </c>
      <c r="C204">
        <f t="shared" si="9"/>
        <v>0</v>
      </c>
      <c r="D204">
        <f t="shared" si="10"/>
        <v>0</v>
      </c>
      <c r="E204" t="str">
        <f t="shared" si="8"/>
        <v/>
      </c>
      <c r="K204">
        <v>190</v>
      </c>
    </row>
    <row r="205" spans="1:11" ht="16.2">
      <c r="A205">
        <v>191</v>
      </c>
      <c r="B205" s="763">
        <f>実施計画様式!AI272</f>
        <v>0</v>
      </c>
      <c r="C205">
        <f t="shared" si="9"/>
        <v>0</v>
      </c>
      <c r="D205">
        <f t="shared" si="10"/>
        <v>0</v>
      </c>
      <c r="E205" t="str">
        <f t="shared" si="8"/>
        <v/>
      </c>
      <c r="K205">
        <v>191</v>
      </c>
    </row>
    <row r="206" spans="1:11" ht="16.2">
      <c r="A206">
        <v>192</v>
      </c>
      <c r="B206" s="763">
        <f>実施計画様式!AI273</f>
        <v>0</v>
      </c>
      <c r="C206">
        <f t="shared" si="9"/>
        <v>0</v>
      </c>
      <c r="D206">
        <f t="shared" si="10"/>
        <v>0</v>
      </c>
      <c r="E206" t="str">
        <f t="shared" si="8"/>
        <v/>
      </c>
      <c r="K206">
        <v>192</v>
      </c>
    </row>
    <row r="207" spans="1:11" ht="16.2">
      <c r="A207">
        <v>193</v>
      </c>
      <c r="B207" s="763">
        <f>実施計画様式!AI274</f>
        <v>0</v>
      </c>
      <c r="C207">
        <f t="shared" si="9"/>
        <v>0</v>
      </c>
      <c r="D207">
        <f t="shared" si="10"/>
        <v>0</v>
      </c>
      <c r="E207" t="str">
        <f t="shared" si="8"/>
        <v/>
      </c>
      <c r="K207">
        <v>193</v>
      </c>
    </row>
    <row r="208" spans="1:11" ht="16.2">
      <c r="A208">
        <v>194</v>
      </c>
      <c r="B208" s="763">
        <f>実施計画様式!AI275</f>
        <v>0</v>
      </c>
      <c r="C208">
        <f t="shared" si="9"/>
        <v>0</v>
      </c>
      <c r="D208">
        <f t="shared" si="10"/>
        <v>0</v>
      </c>
      <c r="E208" t="str">
        <f t="shared" si="8"/>
        <v/>
      </c>
      <c r="K208">
        <v>194</v>
      </c>
    </row>
    <row r="209" spans="1:11" ht="16.2">
      <c r="A209">
        <v>195</v>
      </c>
      <c r="B209" s="763">
        <f>実施計画様式!AI276</f>
        <v>0</v>
      </c>
      <c r="C209">
        <f t="shared" si="9"/>
        <v>0</v>
      </c>
      <c r="D209">
        <f t="shared" si="10"/>
        <v>0</v>
      </c>
      <c r="E209" t="str">
        <f t="shared" si="8"/>
        <v/>
      </c>
      <c r="K209">
        <v>195</v>
      </c>
    </row>
    <row r="210" spans="1:11" ht="16.2">
      <c r="A210">
        <v>196</v>
      </c>
      <c r="B210" s="763">
        <f>実施計画様式!AI277</f>
        <v>0</v>
      </c>
      <c r="C210">
        <f t="shared" si="9"/>
        <v>0</v>
      </c>
      <c r="D210">
        <f t="shared" si="10"/>
        <v>0</v>
      </c>
      <c r="E210" t="str">
        <f t="shared" si="8"/>
        <v/>
      </c>
      <c r="K210">
        <v>196</v>
      </c>
    </row>
    <row r="211" spans="1:11" ht="16.2">
      <c r="A211">
        <v>197</v>
      </c>
      <c r="B211" s="763">
        <f>実施計画様式!AI278</f>
        <v>0</v>
      </c>
      <c r="C211">
        <f t="shared" si="9"/>
        <v>0</v>
      </c>
      <c r="D211">
        <f t="shared" si="10"/>
        <v>0</v>
      </c>
      <c r="E211" t="str">
        <f t="shared" si="8"/>
        <v/>
      </c>
      <c r="K211">
        <v>197</v>
      </c>
    </row>
    <row r="212" spans="1:11" ht="16.2">
      <c r="A212">
        <v>198</v>
      </c>
      <c r="B212" s="763">
        <f>実施計画様式!AI279</f>
        <v>0</v>
      </c>
      <c r="C212">
        <f t="shared" si="9"/>
        <v>0</v>
      </c>
      <c r="D212">
        <f t="shared" si="10"/>
        <v>0</v>
      </c>
      <c r="E212" t="str">
        <f t="shared" ref="E212:E275" si="11">IFERROR(VLOOKUP(D212,$K$20:$K$414,1,FALSE),"")</f>
        <v/>
      </c>
      <c r="K212">
        <v>198</v>
      </c>
    </row>
    <row r="213" spans="1:11" ht="16.2">
      <c r="A213">
        <v>199</v>
      </c>
      <c r="B213" s="763">
        <f>実施計画様式!AI280</f>
        <v>0</v>
      </c>
      <c r="C213">
        <f t="shared" si="9"/>
        <v>0</v>
      </c>
      <c r="D213">
        <f t="shared" si="10"/>
        <v>0</v>
      </c>
      <c r="E213" t="str">
        <f t="shared" si="11"/>
        <v/>
      </c>
      <c r="K213">
        <v>199</v>
      </c>
    </row>
    <row r="214" spans="1:11" ht="16.2">
      <c r="A214">
        <v>200</v>
      </c>
      <c r="B214" s="763">
        <f>実施計画様式!AI281</f>
        <v>0</v>
      </c>
      <c r="C214">
        <f t="shared" si="9"/>
        <v>0</v>
      </c>
      <c r="D214">
        <f t="shared" si="10"/>
        <v>0</v>
      </c>
      <c r="E214" t="str">
        <f t="shared" si="11"/>
        <v/>
      </c>
      <c r="K214">
        <v>200</v>
      </c>
    </row>
    <row r="215" spans="1:11" ht="16.2">
      <c r="A215">
        <v>201</v>
      </c>
      <c r="B215" s="763">
        <f>実施計画様式!AI282</f>
        <v>0</v>
      </c>
      <c r="C215">
        <f t="shared" si="9"/>
        <v>0</v>
      </c>
      <c r="D215">
        <f t="shared" si="10"/>
        <v>0</v>
      </c>
      <c r="E215" t="str">
        <f t="shared" si="11"/>
        <v/>
      </c>
      <c r="K215">
        <v>201</v>
      </c>
    </row>
    <row r="216" spans="1:11" ht="16.2">
      <c r="A216">
        <v>202</v>
      </c>
      <c r="B216" s="763">
        <f>実施計画様式!AI283</f>
        <v>0</v>
      </c>
      <c r="C216">
        <f t="shared" si="9"/>
        <v>0</v>
      </c>
      <c r="D216">
        <f t="shared" si="10"/>
        <v>0</v>
      </c>
      <c r="E216" t="str">
        <f t="shared" si="11"/>
        <v/>
      </c>
      <c r="K216">
        <v>202</v>
      </c>
    </row>
    <row r="217" spans="1:11" ht="16.2">
      <c r="A217">
        <v>203</v>
      </c>
      <c r="B217" s="763">
        <f>実施計画様式!AI284</f>
        <v>0</v>
      </c>
      <c r="C217">
        <f t="shared" si="9"/>
        <v>0</v>
      </c>
      <c r="D217">
        <f t="shared" si="10"/>
        <v>0</v>
      </c>
      <c r="E217" t="str">
        <f t="shared" si="11"/>
        <v/>
      </c>
      <c r="K217">
        <v>203</v>
      </c>
    </row>
    <row r="218" spans="1:11" ht="16.2">
      <c r="A218">
        <v>204</v>
      </c>
      <c r="B218" s="763">
        <f>実施計画様式!AI285</f>
        <v>0</v>
      </c>
      <c r="C218">
        <f t="shared" si="9"/>
        <v>0</v>
      </c>
      <c r="D218">
        <f t="shared" si="10"/>
        <v>0</v>
      </c>
      <c r="E218" t="str">
        <f t="shared" si="11"/>
        <v/>
      </c>
      <c r="K218">
        <v>204</v>
      </c>
    </row>
    <row r="219" spans="1:11" ht="16.2">
      <c r="A219">
        <v>205</v>
      </c>
      <c r="B219" s="763">
        <f>実施計画様式!AI286</f>
        <v>0</v>
      </c>
      <c r="C219">
        <f t="shared" si="9"/>
        <v>0</v>
      </c>
      <c r="D219">
        <f t="shared" si="10"/>
        <v>0</v>
      </c>
      <c r="E219" t="str">
        <f t="shared" si="11"/>
        <v/>
      </c>
      <c r="K219">
        <v>205</v>
      </c>
    </row>
    <row r="220" spans="1:11" ht="16.2">
      <c r="A220">
        <v>206</v>
      </c>
      <c r="B220" s="763">
        <f>実施計画様式!AI287</f>
        <v>0</v>
      </c>
      <c r="C220">
        <f t="shared" si="9"/>
        <v>0</v>
      </c>
      <c r="D220">
        <f t="shared" si="10"/>
        <v>0</v>
      </c>
      <c r="E220" t="str">
        <f t="shared" si="11"/>
        <v/>
      </c>
      <c r="K220">
        <v>206</v>
      </c>
    </row>
    <row r="221" spans="1:11" ht="16.2">
      <c r="A221">
        <v>207</v>
      </c>
      <c r="B221" s="763">
        <f>実施計画様式!AI288</f>
        <v>0</v>
      </c>
      <c r="C221">
        <f t="shared" si="9"/>
        <v>0</v>
      </c>
      <c r="D221">
        <f t="shared" si="10"/>
        <v>0</v>
      </c>
      <c r="E221" t="str">
        <f t="shared" si="11"/>
        <v/>
      </c>
      <c r="K221">
        <v>207</v>
      </c>
    </row>
    <row r="222" spans="1:11" ht="16.2">
      <c r="A222">
        <v>208</v>
      </c>
      <c r="B222" s="763">
        <f>実施計画様式!AI289</f>
        <v>0</v>
      </c>
      <c r="C222">
        <f t="shared" si="9"/>
        <v>0</v>
      </c>
      <c r="D222">
        <f t="shared" si="10"/>
        <v>0</v>
      </c>
      <c r="E222" t="str">
        <f t="shared" si="11"/>
        <v/>
      </c>
      <c r="K222">
        <v>208</v>
      </c>
    </row>
    <row r="223" spans="1:11" ht="16.2">
      <c r="A223">
        <v>209</v>
      </c>
      <c r="B223" s="763">
        <f>実施計画様式!AI290</f>
        <v>0</v>
      </c>
      <c r="C223">
        <f t="shared" si="9"/>
        <v>0</v>
      </c>
      <c r="D223">
        <f t="shared" si="10"/>
        <v>0</v>
      </c>
      <c r="E223" t="str">
        <f t="shared" si="11"/>
        <v/>
      </c>
      <c r="K223">
        <v>209</v>
      </c>
    </row>
    <row r="224" spans="1:11" ht="16.2">
      <c r="A224">
        <v>210</v>
      </c>
      <c r="B224" s="763">
        <f>実施計画様式!AI291</f>
        <v>0</v>
      </c>
      <c r="C224">
        <f t="shared" si="9"/>
        <v>0</v>
      </c>
      <c r="D224">
        <f t="shared" si="10"/>
        <v>0</v>
      </c>
      <c r="E224" t="str">
        <f t="shared" si="11"/>
        <v/>
      </c>
      <c r="K224">
        <v>210</v>
      </c>
    </row>
    <row r="225" spans="1:11" ht="16.2">
      <c r="A225">
        <v>211</v>
      </c>
      <c r="B225" s="763">
        <f>実施計画様式!AI292</f>
        <v>0</v>
      </c>
      <c r="C225">
        <f t="shared" si="9"/>
        <v>0</v>
      </c>
      <c r="D225">
        <f t="shared" si="10"/>
        <v>0</v>
      </c>
      <c r="E225" t="str">
        <f t="shared" si="11"/>
        <v/>
      </c>
      <c r="K225">
        <v>211</v>
      </c>
    </row>
    <row r="226" spans="1:11" ht="16.2">
      <c r="A226">
        <v>212</v>
      </c>
      <c r="B226" s="763">
        <f>実施計画様式!AI293</f>
        <v>0</v>
      </c>
      <c r="C226">
        <f t="shared" si="9"/>
        <v>0</v>
      </c>
      <c r="D226">
        <f t="shared" si="10"/>
        <v>0</v>
      </c>
      <c r="E226" t="str">
        <f t="shared" si="11"/>
        <v/>
      </c>
      <c r="K226">
        <v>212</v>
      </c>
    </row>
    <row r="227" spans="1:11" ht="16.2">
      <c r="A227">
        <v>213</v>
      </c>
      <c r="B227" s="763">
        <f>実施計画様式!AI294</f>
        <v>0</v>
      </c>
      <c r="C227">
        <f t="shared" si="9"/>
        <v>0</v>
      </c>
      <c r="D227">
        <f t="shared" si="10"/>
        <v>0</v>
      </c>
      <c r="E227" t="str">
        <f t="shared" si="11"/>
        <v/>
      </c>
      <c r="K227">
        <v>213</v>
      </c>
    </row>
    <row r="228" spans="1:11" ht="16.2">
      <c r="A228">
        <v>214</v>
      </c>
      <c r="B228" s="763">
        <f>実施計画様式!AI295</f>
        <v>0</v>
      </c>
      <c r="C228">
        <f t="shared" si="9"/>
        <v>0</v>
      </c>
      <c r="D228">
        <f t="shared" si="10"/>
        <v>0</v>
      </c>
      <c r="E228" t="str">
        <f t="shared" si="11"/>
        <v/>
      </c>
      <c r="K228">
        <v>214</v>
      </c>
    </row>
    <row r="229" spans="1:11" ht="16.2">
      <c r="A229">
        <v>215</v>
      </c>
      <c r="B229" s="763">
        <f>実施計画様式!AI296</f>
        <v>0</v>
      </c>
      <c r="C229">
        <f t="shared" si="9"/>
        <v>0</v>
      </c>
      <c r="D229">
        <f t="shared" si="10"/>
        <v>0</v>
      </c>
      <c r="E229" t="str">
        <f t="shared" si="11"/>
        <v/>
      </c>
      <c r="K229">
        <v>215</v>
      </c>
    </row>
    <row r="230" spans="1:11" ht="16.2">
      <c r="A230">
        <v>216</v>
      </c>
      <c r="B230" s="763">
        <f>実施計画様式!AI297</f>
        <v>0</v>
      </c>
      <c r="C230">
        <f t="shared" si="9"/>
        <v>0</v>
      </c>
      <c r="D230">
        <f t="shared" si="10"/>
        <v>0</v>
      </c>
      <c r="E230" t="str">
        <f t="shared" si="11"/>
        <v/>
      </c>
      <c r="K230">
        <v>216</v>
      </c>
    </row>
    <row r="231" spans="1:11" ht="16.2">
      <c r="A231">
        <v>217</v>
      </c>
      <c r="B231" s="763">
        <f>実施計画様式!AI298</f>
        <v>0</v>
      </c>
      <c r="C231">
        <f t="shared" si="9"/>
        <v>0</v>
      </c>
      <c r="D231">
        <f t="shared" si="10"/>
        <v>0</v>
      </c>
      <c r="E231" t="str">
        <f t="shared" si="11"/>
        <v/>
      </c>
      <c r="K231">
        <v>217</v>
      </c>
    </row>
    <row r="232" spans="1:11" ht="16.2">
      <c r="A232">
        <v>218</v>
      </c>
      <c r="B232" s="763">
        <f>実施計画様式!AI299</f>
        <v>0</v>
      </c>
      <c r="C232">
        <f t="shared" si="9"/>
        <v>0</v>
      </c>
      <c r="D232">
        <f t="shared" si="10"/>
        <v>0</v>
      </c>
      <c r="E232" t="str">
        <f t="shared" si="11"/>
        <v/>
      </c>
      <c r="K232">
        <v>218</v>
      </c>
    </row>
    <row r="233" spans="1:11" ht="16.2">
      <c r="A233">
        <v>219</v>
      </c>
      <c r="B233" s="763">
        <f>実施計画様式!AI300</f>
        <v>0</v>
      </c>
      <c r="C233">
        <f t="shared" si="9"/>
        <v>0</v>
      </c>
      <c r="D233">
        <f t="shared" si="10"/>
        <v>0</v>
      </c>
      <c r="E233" t="str">
        <f t="shared" si="11"/>
        <v/>
      </c>
      <c r="K233">
        <v>219</v>
      </c>
    </row>
    <row r="234" spans="1:11" ht="16.2">
      <c r="A234">
        <v>220</v>
      </c>
      <c r="B234" s="763">
        <f>実施計画様式!AI301</f>
        <v>0</v>
      </c>
      <c r="C234">
        <f t="shared" si="9"/>
        <v>0</v>
      </c>
      <c r="D234">
        <f t="shared" si="10"/>
        <v>0</v>
      </c>
      <c r="E234" t="str">
        <f t="shared" si="11"/>
        <v/>
      </c>
      <c r="K234">
        <v>220</v>
      </c>
    </row>
    <row r="235" spans="1:11" ht="16.2">
      <c r="A235">
        <v>221</v>
      </c>
      <c r="B235" s="763">
        <f>実施計画様式!AI302</f>
        <v>0</v>
      </c>
      <c r="C235">
        <f t="shared" si="9"/>
        <v>0</v>
      </c>
      <c r="D235">
        <f t="shared" si="10"/>
        <v>0</v>
      </c>
      <c r="E235" t="str">
        <f t="shared" si="11"/>
        <v/>
      </c>
      <c r="K235">
        <v>221</v>
      </c>
    </row>
    <row r="236" spans="1:11" ht="16.2">
      <c r="A236">
        <v>222</v>
      </c>
      <c r="B236" s="763">
        <f>実施計画様式!AI303</f>
        <v>0</v>
      </c>
      <c r="C236">
        <f t="shared" si="9"/>
        <v>0</v>
      </c>
      <c r="D236">
        <f t="shared" si="10"/>
        <v>0</v>
      </c>
      <c r="E236" t="str">
        <f t="shared" si="11"/>
        <v/>
      </c>
      <c r="K236">
        <v>222</v>
      </c>
    </row>
    <row r="237" spans="1:11" ht="16.2">
      <c r="A237">
        <v>223</v>
      </c>
      <c r="B237" s="763">
        <f>実施計画様式!AI304</f>
        <v>0</v>
      </c>
      <c r="C237">
        <f t="shared" si="9"/>
        <v>0</v>
      </c>
      <c r="D237">
        <f t="shared" si="10"/>
        <v>0</v>
      </c>
      <c r="E237" t="str">
        <f t="shared" si="11"/>
        <v/>
      </c>
      <c r="K237">
        <v>223</v>
      </c>
    </row>
    <row r="238" spans="1:11" ht="16.2">
      <c r="A238">
        <v>224</v>
      </c>
      <c r="B238" s="763">
        <f>実施計画様式!AI305</f>
        <v>0</v>
      </c>
      <c r="C238">
        <f t="shared" si="9"/>
        <v>0</v>
      </c>
      <c r="D238">
        <f t="shared" si="10"/>
        <v>0</v>
      </c>
      <c r="E238" t="str">
        <f t="shared" si="11"/>
        <v/>
      </c>
      <c r="K238">
        <v>224</v>
      </c>
    </row>
    <row r="239" spans="1:11" ht="16.2">
      <c r="A239">
        <v>225</v>
      </c>
      <c r="B239" s="763">
        <f>実施計画様式!AI306</f>
        <v>0</v>
      </c>
      <c r="C239">
        <f t="shared" si="9"/>
        <v>0</v>
      </c>
      <c r="D239">
        <f t="shared" si="10"/>
        <v>0</v>
      </c>
      <c r="E239" t="str">
        <f t="shared" si="11"/>
        <v/>
      </c>
      <c r="K239">
        <v>225</v>
      </c>
    </row>
    <row r="240" spans="1:11" ht="16.2">
      <c r="A240">
        <v>226</v>
      </c>
      <c r="B240" s="763">
        <f>実施計画様式!AI307</f>
        <v>0</v>
      </c>
      <c r="C240">
        <f t="shared" si="9"/>
        <v>0</v>
      </c>
      <c r="D240">
        <f t="shared" si="10"/>
        <v>0</v>
      </c>
      <c r="E240" t="str">
        <f t="shared" si="11"/>
        <v/>
      </c>
      <c r="K240">
        <v>226</v>
      </c>
    </row>
    <row r="241" spans="1:11" ht="16.2">
      <c r="A241">
        <v>227</v>
      </c>
      <c r="B241" s="763">
        <f>実施計画様式!AI308</f>
        <v>0</v>
      </c>
      <c r="C241">
        <f t="shared" si="9"/>
        <v>0</v>
      </c>
      <c r="D241">
        <f t="shared" si="10"/>
        <v>0</v>
      </c>
      <c r="E241" t="str">
        <f t="shared" si="11"/>
        <v/>
      </c>
      <c r="K241">
        <v>227</v>
      </c>
    </row>
    <row r="242" spans="1:11" ht="16.2">
      <c r="A242">
        <v>228</v>
      </c>
      <c r="B242" s="763">
        <f>実施計画様式!AI309</f>
        <v>0</v>
      </c>
      <c r="C242">
        <f t="shared" si="9"/>
        <v>0</v>
      </c>
      <c r="D242">
        <f t="shared" si="10"/>
        <v>0</v>
      </c>
      <c r="E242" t="str">
        <f t="shared" si="11"/>
        <v/>
      </c>
      <c r="K242">
        <v>228</v>
      </c>
    </row>
    <row r="243" spans="1:11" ht="16.2">
      <c r="A243">
        <v>229</v>
      </c>
      <c r="B243" s="763">
        <f>実施計画様式!AI310</f>
        <v>0</v>
      </c>
      <c r="C243">
        <f t="shared" si="9"/>
        <v>0</v>
      </c>
      <c r="D243">
        <f t="shared" si="10"/>
        <v>0</v>
      </c>
      <c r="E243" t="str">
        <f t="shared" si="11"/>
        <v/>
      </c>
      <c r="K243">
        <v>229</v>
      </c>
    </row>
    <row r="244" spans="1:11" ht="16.2">
      <c r="A244">
        <v>230</v>
      </c>
      <c r="B244" s="763">
        <f>実施計画様式!AI311</f>
        <v>0</v>
      </c>
      <c r="C244">
        <f t="shared" si="9"/>
        <v>0</v>
      </c>
      <c r="D244">
        <f t="shared" si="10"/>
        <v>0</v>
      </c>
      <c r="E244" t="str">
        <f t="shared" si="11"/>
        <v/>
      </c>
      <c r="K244">
        <v>230</v>
      </c>
    </row>
    <row r="245" spans="1:11" ht="16.2">
      <c r="A245">
        <v>231</v>
      </c>
      <c r="B245" s="763">
        <f>実施計画様式!AI312</f>
        <v>0</v>
      </c>
      <c r="C245">
        <f t="shared" si="9"/>
        <v>0</v>
      </c>
      <c r="D245">
        <f t="shared" si="10"/>
        <v>0</v>
      </c>
      <c r="E245" t="str">
        <f t="shared" si="11"/>
        <v/>
      </c>
      <c r="K245">
        <v>231</v>
      </c>
    </row>
    <row r="246" spans="1:11" ht="16.2">
      <c r="A246">
        <v>232</v>
      </c>
      <c r="B246" s="763">
        <f>実施計画様式!AI313</f>
        <v>0</v>
      </c>
      <c r="C246">
        <f t="shared" si="9"/>
        <v>0</v>
      </c>
      <c r="D246">
        <f t="shared" si="10"/>
        <v>0</v>
      </c>
      <c r="E246" t="str">
        <f t="shared" si="11"/>
        <v/>
      </c>
      <c r="K246">
        <v>232</v>
      </c>
    </row>
    <row r="247" spans="1:11" ht="16.2">
      <c r="A247">
        <v>233</v>
      </c>
      <c r="B247" s="763">
        <f>実施計画様式!AI314</f>
        <v>0</v>
      </c>
      <c r="C247">
        <f t="shared" si="9"/>
        <v>0</v>
      </c>
      <c r="D247">
        <f t="shared" si="10"/>
        <v>0</v>
      </c>
      <c r="E247" t="str">
        <f t="shared" si="11"/>
        <v/>
      </c>
      <c r="K247">
        <v>233</v>
      </c>
    </row>
    <row r="248" spans="1:11" ht="16.2">
      <c r="A248">
        <v>234</v>
      </c>
      <c r="B248" s="763">
        <f>実施計画様式!AI315</f>
        <v>0</v>
      </c>
      <c r="C248">
        <f t="shared" si="9"/>
        <v>0</v>
      </c>
      <c r="D248">
        <f t="shared" si="10"/>
        <v>0</v>
      </c>
      <c r="E248" t="str">
        <f t="shared" si="11"/>
        <v/>
      </c>
      <c r="K248">
        <v>234</v>
      </c>
    </row>
    <row r="249" spans="1:11" ht="16.2">
      <c r="A249">
        <v>235</v>
      </c>
      <c r="B249" s="763">
        <f>実施計画様式!AI316</f>
        <v>0</v>
      </c>
      <c r="C249">
        <f t="shared" si="9"/>
        <v>0</v>
      </c>
      <c r="D249">
        <f t="shared" si="10"/>
        <v>0</v>
      </c>
      <c r="E249" t="str">
        <f t="shared" si="11"/>
        <v/>
      </c>
      <c r="K249">
        <v>235</v>
      </c>
    </row>
    <row r="250" spans="1:11" ht="16.2">
      <c r="A250">
        <v>236</v>
      </c>
      <c r="B250" s="763">
        <f>実施計画様式!AI317</f>
        <v>0</v>
      </c>
      <c r="C250">
        <f t="shared" si="9"/>
        <v>0</v>
      </c>
      <c r="D250">
        <f t="shared" si="10"/>
        <v>0</v>
      </c>
      <c r="E250" t="str">
        <f t="shared" si="11"/>
        <v/>
      </c>
      <c r="K250">
        <v>236</v>
      </c>
    </row>
    <row r="251" spans="1:11" ht="16.2">
      <c r="A251">
        <v>237</v>
      </c>
      <c r="B251" s="763">
        <f>実施計画様式!AI318</f>
        <v>0</v>
      </c>
      <c r="C251">
        <f t="shared" si="9"/>
        <v>0</v>
      </c>
      <c r="D251">
        <f t="shared" si="10"/>
        <v>0</v>
      </c>
      <c r="E251" t="str">
        <f t="shared" si="11"/>
        <v/>
      </c>
      <c r="K251">
        <v>237</v>
      </c>
    </row>
    <row r="252" spans="1:11" ht="16.2">
      <c r="A252">
        <v>238</v>
      </c>
      <c r="B252" s="763">
        <f>実施計画様式!AI319</f>
        <v>0</v>
      </c>
      <c r="C252">
        <f t="shared" si="9"/>
        <v>0</v>
      </c>
      <c r="D252">
        <f t="shared" si="10"/>
        <v>0</v>
      </c>
      <c r="E252" t="str">
        <f t="shared" si="11"/>
        <v/>
      </c>
      <c r="K252">
        <v>238</v>
      </c>
    </row>
    <row r="253" spans="1:11" ht="16.2">
      <c r="A253">
        <v>239</v>
      </c>
      <c r="B253" s="763">
        <f>実施計画様式!AI320</f>
        <v>0</v>
      </c>
      <c r="C253">
        <f t="shared" si="9"/>
        <v>0</v>
      </c>
      <c r="D253">
        <f t="shared" si="10"/>
        <v>0</v>
      </c>
      <c r="E253" t="str">
        <f t="shared" si="11"/>
        <v/>
      </c>
      <c r="K253">
        <v>239</v>
      </c>
    </row>
    <row r="254" spans="1:11" ht="16.2">
      <c r="A254">
        <v>240</v>
      </c>
      <c r="B254" s="763">
        <f>実施計画様式!AI321</f>
        <v>0</v>
      </c>
      <c r="C254">
        <f t="shared" si="9"/>
        <v>0</v>
      </c>
      <c r="D254">
        <f t="shared" si="10"/>
        <v>0</v>
      </c>
      <c r="E254" t="str">
        <f t="shared" si="11"/>
        <v/>
      </c>
      <c r="K254">
        <v>240</v>
      </c>
    </row>
    <row r="255" spans="1:11" ht="16.2">
      <c r="A255">
        <v>241</v>
      </c>
      <c r="B255" s="763">
        <f>実施計画様式!AI322</f>
        <v>0</v>
      </c>
      <c r="C255">
        <f t="shared" si="9"/>
        <v>0</v>
      </c>
      <c r="D255">
        <f t="shared" si="10"/>
        <v>0</v>
      </c>
      <c r="E255" t="str">
        <f t="shared" si="11"/>
        <v/>
      </c>
      <c r="K255">
        <v>241</v>
      </c>
    </row>
    <row r="256" spans="1:11" ht="16.2">
      <c r="A256">
        <v>242</v>
      </c>
      <c r="B256" s="763">
        <f>実施計画様式!AI323</f>
        <v>0</v>
      </c>
      <c r="C256">
        <f t="shared" si="9"/>
        <v>0</v>
      </c>
      <c r="D256">
        <f t="shared" si="10"/>
        <v>0</v>
      </c>
      <c r="E256" t="str">
        <f t="shared" si="11"/>
        <v/>
      </c>
      <c r="K256">
        <v>242</v>
      </c>
    </row>
    <row r="257" spans="1:11" ht="16.2">
      <c r="A257">
        <v>243</v>
      </c>
      <c r="B257" s="763">
        <f>実施計画様式!AI324</f>
        <v>0</v>
      </c>
      <c r="C257">
        <f t="shared" si="9"/>
        <v>0</v>
      </c>
      <c r="D257">
        <f t="shared" si="10"/>
        <v>0</v>
      </c>
      <c r="E257" t="str">
        <f t="shared" si="11"/>
        <v/>
      </c>
      <c r="K257">
        <v>243</v>
      </c>
    </row>
    <row r="258" spans="1:11" ht="16.2">
      <c r="A258">
        <v>244</v>
      </c>
      <c r="B258" s="763">
        <f>実施計画様式!AI325</f>
        <v>0</v>
      </c>
      <c r="C258">
        <f t="shared" si="9"/>
        <v>0</v>
      </c>
      <c r="D258">
        <f t="shared" si="10"/>
        <v>0</v>
      </c>
      <c r="E258" t="str">
        <f t="shared" si="11"/>
        <v/>
      </c>
      <c r="K258">
        <v>244</v>
      </c>
    </row>
    <row r="259" spans="1:11" ht="16.2">
      <c r="A259">
        <v>245</v>
      </c>
      <c r="B259" s="763">
        <f>実施計画様式!AI326</f>
        <v>0</v>
      </c>
      <c r="C259">
        <f t="shared" si="9"/>
        <v>0</v>
      </c>
      <c r="D259">
        <f t="shared" si="10"/>
        <v>0</v>
      </c>
      <c r="E259" t="str">
        <f t="shared" si="11"/>
        <v/>
      </c>
      <c r="K259">
        <v>245</v>
      </c>
    </row>
    <row r="260" spans="1:11" ht="16.2">
      <c r="A260">
        <v>246</v>
      </c>
      <c r="B260" s="763">
        <f>実施計画様式!AI327</f>
        <v>0</v>
      </c>
      <c r="C260">
        <f t="shared" si="9"/>
        <v>0</v>
      </c>
      <c r="D260">
        <f t="shared" si="10"/>
        <v>0</v>
      </c>
      <c r="E260" t="str">
        <f t="shared" si="11"/>
        <v/>
      </c>
      <c r="K260">
        <v>246</v>
      </c>
    </row>
    <row r="261" spans="1:11" ht="16.2">
      <c r="A261">
        <v>247</v>
      </c>
      <c r="B261" s="763">
        <f>実施計画様式!AI328</f>
        <v>0</v>
      </c>
      <c r="C261">
        <f t="shared" si="9"/>
        <v>0</v>
      </c>
      <c r="D261">
        <f t="shared" si="10"/>
        <v>0</v>
      </c>
      <c r="E261" t="str">
        <f t="shared" si="11"/>
        <v/>
      </c>
      <c r="K261">
        <v>247</v>
      </c>
    </row>
    <row r="262" spans="1:11" ht="16.2">
      <c r="A262">
        <v>248</v>
      </c>
      <c r="B262" s="763">
        <f>実施計画様式!AI329</f>
        <v>0</v>
      </c>
      <c r="C262">
        <f t="shared" ref="C262:C325" si="12">IF(B262="○",1,0)</f>
        <v>0</v>
      </c>
      <c r="D262">
        <f t="shared" ref="D262:D325" si="13">A262*C262</f>
        <v>0</v>
      </c>
      <c r="E262" t="str">
        <f t="shared" si="11"/>
        <v/>
      </c>
      <c r="K262">
        <v>248</v>
      </c>
    </row>
    <row r="263" spans="1:11" ht="16.2">
      <c r="A263">
        <v>249</v>
      </c>
      <c r="B263" s="763">
        <f>実施計画様式!AI330</f>
        <v>0</v>
      </c>
      <c r="C263">
        <f t="shared" si="12"/>
        <v>0</v>
      </c>
      <c r="D263">
        <f t="shared" si="13"/>
        <v>0</v>
      </c>
      <c r="E263" t="str">
        <f t="shared" si="11"/>
        <v/>
      </c>
      <c r="K263">
        <v>249</v>
      </c>
    </row>
    <row r="264" spans="1:11" ht="16.2">
      <c r="A264">
        <v>250</v>
      </c>
      <c r="B264" s="763">
        <f>実施計画様式!AI331</f>
        <v>0</v>
      </c>
      <c r="C264">
        <f t="shared" si="12"/>
        <v>0</v>
      </c>
      <c r="D264">
        <f t="shared" si="13"/>
        <v>0</v>
      </c>
      <c r="E264" t="str">
        <f t="shared" si="11"/>
        <v/>
      </c>
      <c r="K264">
        <v>250</v>
      </c>
    </row>
    <row r="265" spans="1:11" ht="16.2">
      <c r="A265">
        <v>251</v>
      </c>
      <c r="B265" s="763">
        <f>実施計画様式!AI332</f>
        <v>0</v>
      </c>
      <c r="C265">
        <f t="shared" si="12"/>
        <v>0</v>
      </c>
      <c r="D265">
        <f t="shared" si="13"/>
        <v>0</v>
      </c>
      <c r="E265" t="str">
        <f t="shared" si="11"/>
        <v/>
      </c>
      <c r="K265">
        <v>251</v>
      </c>
    </row>
    <row r="266" spans="1:11" ht="16.2">
      <c r="A266">
        <v>252</v>
      </c>
      <c r="B266" s="763">
        <f>実施計画様式!AI333</f>
        <v>0</v>
      </c>
      <c r="C266">
        <f t="shared" si="12"/>
        <v>0</v>
      </c>
      <c r="D266">
        <f t="shared" si="13"/>
        <v>0</v>
      </c>
      <c r="E266" t="str">
        <f t="shared" si="11"/>
        <v/>
      </c>
      <c r="K266">
        <v>252</v>
      </c>
    </row>
    <row r="267" spans="1:11" ht="16.2">
      <c r="A267">
        <v>253</v>
      </c>
      <c r="B267" s="763">
        <f>実施計画様式!AI334</f>
        <v>0</v>
      </c>
      <c r="C267">
        <f t="shared" si="12"/>
        <v>0</v>
      </c>
      <c r="D267">
        <f t="shared" si="13"/>
        <v>0</v>
      </c>
      <c r="E267" t="str">
        <f t="shared" si="11"/>
        <v/>
      </c>
      <c r="K267">
        <v>253</v>
      </c>
    </row>
    <row r="268" spans="1:11" ht="16.2">
      <c r="A268">
        <v>254</v>
      </c>
      <c r="B268" s="763">
        <f>実施計画様式!AI335</f>
        <v>0</v>
      </c>
      <c r="C268">
        <f t="shared" si="12"/>
        <v>0</v>
      </c>
      <c r="D268">
        <f t="shared" si="13"/>
        <v>0</v>
      </c>
      <c r="E268" t="str">
        <f t="shared" si="11"/>
        <v/>
      </c>
      <c r="K268">
        <v>254</v>
      </c>
    </row>
    <row r="269" spans="1:11" ht="16.2">
      <c r="A269">
        <v>255</v>
      </c>
      <c r="B269" s="763">
        <f>実施計画様式!AI336</f>
        <v>0</v>
      </c>
      <c r="C269">
        <f t="shared" si="12"/>
        <v>0</v>
      </c>
      <c r="D269">
        <f t="shared" si="13"/>
        <v>0</v>
      </c>
      <c r="E269" t="str">
        <f t="shared" si="11"/>
        <v/>
      </c>
      <c r="K269">
        <v>255</v>
      </c>
    </row>
    <row r="270" spans="1:11" ht="16.2">
      <c r="A270">
        <v>256</v>
      </c>
      <c r="B270" s="763">
        <f>実施計画様式!AI337</f>
        <v>0</v>
      </c>
      <c r="C270">
        <f t="shared" si="12"/>
        <v>0</v>
      </c>
      <c r="D270">
        <f t="shared" si="13"/>
        <v>0</v>
      </c>
      <c r="E270" t="str">
        <f t="shared" si="11"/>
        <v/>
      </c>
      <c r="K270">
        <v>256</v>
      </c>
    </row>
    <row r="271" spans="1:11" ht="16.2">
      <c r="A271">
        <v>257</v>
      </c>
      <c r="B271" s="763">
        <f>実施計画様式!AI338</f>
        <v>0</v>
      </c>
      <c r="C271">
        <f t="shared" si="12"/>
        <v>0</v>
      </c>
      <c r="D271">
        <f t="shared" si="13"/>
        <v>0</v>
      </c>
      <c r="E271" t="str">
        <f t="shared" si="11"/>
        <v/>
      </c>
      <c r="K271">
        <v>257</v>
      </c>
    </row>
    <row r="272" spans="1:11" ht="16.2">
      <c r="A272">
        <v>258</v>
      </c>
      <c r="B272" s="763">
        <f>実施計画様式!AI339</f>
        <v>0</v>
      </c>
      <c r="C272">
        <f t="shared" si="12"/>
        <v>0</v>
      </c>
      <c r="D272">
        <f t="shared" si="13"/>
        <v>0</v>
      </c>
      <c r="E272" t="str">
        <f t="shared" si="11"/>
        <v/>
      </c>
      <c r="K272">
        <v>258</v>
      </c>
    </row>
    <row r="273" spans="1:11" ht="16.2">
      <c r="A273">
        <v>259</v>
      </c>
      <c r="B273" s="763">
        <f>実施計画様式!AI340</f>
        <v>0</v>
      </c>
      <c r="C273">
        <f t="shared" si="12"/>
        <v>0</v>
      </c>
      <c r="D273">
        <f t="shared" si="13"/>
        <v>0</v>
      </c>
      <c r="E273" t="str">
        <f t="shared" si="11"/>
        <v/>
      </c>
      <c r="K273">
        <v>259</v>
      </c>
    </row>
    <row r="274" spans="1:11" ht="16.2">
      <c r="A274">
        <v>260</v>
      </c>
      <c r="B274" s="763">
        <f>実施計画様式!AI341</f>
        <v>0</v>
      </c>
      <c r="C274">
        <f t="shared" si="12"/>
        <v>0</v>
      </c>
      <c r="D274">
        <f t="shared" si="13"/>
        <v>0</v>
      </c>
      <c r="E274" t="str">
        <f t="shared" si="11"/>
        <v/>
      </c>
      <c r="K274">
        <v>260</v>
      </c>
    </row>
    <row r="275" spans="1:11" ht="16.2">
      <c r="A275">
        <v>261</v>
      </c>
      <c r="B275" s="763">
        <f>実施計画様式!AI342</f>
        <v>0</v>
      </c>
      <c r="C275">
        <f t="shared" si="12"/>
        <v>0</v>
      </c>
      <c r="D275">
        <f t="shared" si="13"/>
        <v>0</v>
      </c>
      <c r="E275" t="str">
        <f t="shared" si="11"/>
        <v/>
      </c>
      <c r="K275">
        <v>261</v>
      </c>
    </row>
    <row r="276" spans="1:11" ht="16.2">
      <c r="A276">
        <v>262</v>
      </c>
      <c r="B276" s="763">
        <f>実施計画様式!AI343</f>
        <v>0</v>
      </c>
      <c r="C276">
        <f t="shared" si="12"/>
        <v>0</v>
      </c>
      <c r="D276">
        <f t="shared" si="13"/>
        <v>0</v>
      </c>
      <c r="E276" t="str">
        <f t="shared" ref="E276:E339" si="14">IFERROR(VLOOKUP(D276,$K$20:$K$414,1,FALSE),"")</f>
        <v/>
      </c>
      <c r="K276">
        <v>262</v>
      </c>
    </row>
    <row r="277" spans="1:11" ht="16.2">
      <c r="A277">
        <v>263</v>
      </c>
      <c r="B277" s="763">
        <f>実施計画様式!AI344</f>
        <v>0</v>
      </c>
      <c r="C277">
        <f t="shared" si="12"/>
        <v>0</v>
      </c>
      <c r="D277">
        <f t="shared" si="13"/>
        <v>0</v>
      </c>
      <c r="E277" t="str">
        <f t="shared" si="14"/>
        <v/>
      </c>
      <c r="K277">
        <v>263</v>
      </c>
    </row>
    <row r="278" spans="1:11" ht="16.2">
      <c r="A278">
        <v>264</v>
      </c>
      <c r="B278" s="763">
        <f>実施計画様式!AI345</f>
        <v>0</v>
      </c>
      <c r="C278">
        <f t="shared" si="12"/>
        <v>0</v>
      </c>
      <c r="D278">
        <f t="shared" si="13"/>
        <v>0</v>
      </c>
      <c r="E278" t="str">
        <f t="shared" si="14"/>
        <v/>
      </c>
      <c r="K278">
        <v>264</v>
      </c>
    </row>
    <row r="279" spans="1:11" ht="16.2">
      <c r="A279">
        <v>265</v>
      </c>
      <c r="B279" s="763">
        <f>実施計画様式!AI346</f>
        <v>0</v>
      </c>
      <c r="C279">
        <f t="shared" si="12"/>
        <v>0</v>
      </c>
      <c r="D279">
        <f t="shared" si="13"/>
        <v>0</v>
      </c>
      <c r="E279" t="str">
        <f t="shared" si="14"/>
        <v/>
      </c>
      <c r="K279">
        <v>265</v>
      </c>
    </row>
    <row r="280" spans="1:11" ht="16.2">
      <c r="A280">
        <v>266</v>
      </c>
      <c r="B280" s="763">
        <f>実施計画様式!AI347</f>
        <v>0</v>
      </c>
      <c r="C280">
        <f t="shared" si="12"/>
        <v>0</v>
      </c>
      <c r="D280">
        <f t="shared" si="13"/>
        <v>0</v>
      </c>
      <c r="E280" t="str">
        <f t="shared" si="14"/>
        <v/>
      </c>
      <c r="K280">
        <v>266</v>
      </c>
    </row>
    <row r="281" spans="1:11" ht="16.2">
      <c r="A281">
        <v>267</v>
      </c>
      <c r="B281" s="763">
        <f>実施計画様式!AI348</f>
        <v>0</v>
      </c>
      <c r="C281">
        <f t="shared" si="12"/>
        <v>0</v>
      </c>
      <c r="D281">
        <f t="shared" si="13"/>
        <v>0</v>
      </c>
      <c r="E281" t="str">
        <f t="shared" si="14"/>
        <v/>
      </c>
      <c r="K281">
        <v>267</v>
      </c>
    </row>
    <row r="282" spans="1:11" ht="16.2">
      <c r="A282">
        <v>268</v>
      </c>
      <c r="B282" s="763">
        <f>実施計画様式!AI349</f>
        <v>0</v>
      </c>
      <c r="C282">
        <f t="shared" si="12"/>
        <v>0</v>
      </c>
      <c r="D282">
        <f t="shared" si="13"/>
        <v>0</v>
      </c>
      <c r="E282" t="str">
        <f t="shared" si="14"/>
        <v/>
      </c>
      <c r="K282">
        <v>268</v>
      </c>
    </row>
    <row r="283" spans="1:11" ht="16.2">
      <c r="A283">
        <v>269</v>
      </c>
      <c r="B283" s="763">
        <f>実施計画様式!AI350</f>
        <v>0</v>
      </c>
      <c r="C283">
        <f t="shared" si="12"/>
        <v>0</v>
      </c>
      <c r="D283">
        <f t="shared" si="13"/>
        <v>0</v>
      </c>
      <c r="E283" t="str">
        <f t="shared" si="14"/>
        <v/>
      </c>
      <c r="K283">
        <v>269</v>
      </c>
    </row>
    <row r="284" spans="1:11" ht="16.2">
      <c r="A284">
        <v>270</v>
      </c>
      <c r="B284" s="763">
        <f>実施計画様式!AI351</f>
        <v>0</v>
      </c>
      <c r="C284">
        <f t="shared" si="12"/>
        <v>0</v>
      </c>
      <c r="D284">
        <f t="shared" si="13"/>
        <v>0</v>
      </c>
      <c r="E284" t="str">
        <f t="shared" si="14"/>
        <v/>
      </c>
      <c r="K284">
        <v>270</v>
      </c>
    </row>
    <row r="285" spans="1:11" ht="16.2">
      <c r="A285">
        <v>271</v>
      </c>
      <c r="B285" s="763">
        <f>実施計画様式!AI352</f>
        <v>0</v>
      </c>
      <c r="C285">
        <f t="shared" si="12"/>
        <v>0</v>
      </c>
      <c r="D285">
        <f t="shared" si="13"/>
        <v>0</v>
      </c>
      <c r="E285" t="str">
        <f t="shared" si="14"/>
        <v/>
      </c>
      <c r="K285">
        <v>271</v>
      </c>
    </row>
    <row r="286" spans="1:11" ht="16.2">
      <c r="A286">
        <v>272</v>
      </c>
      <c r="B286" s="763">
        <f>実施計画様式!AI353</f>
        <v>0</v>
      </c>
      <c r="C286">
        <f t="shared" si="12"/>
        <v>0</v>
      </c>
      <c r="D286">
        <f t="shared" si="13"/>
        <v>0</v>
      </c>
      <c r="E286" t="str">
        <f t="shared" si="14"/>
        <v/>
      </c>
      <c r="K286">
        <v>272</v>
      </c>
    </row>
    <row r="287" spans="1:11" ht="16.2">
      <c r="A287">
        <v>273</v>
      </c>
      <c r="B287" s="763">
        <f>実施計画様式!AI354</f>
        <v>0</v>
      </c>
      <c r="C287">
        <f t="shared" si="12"/>
        <v>0</v>
      </c>
      <c r="D287">
        <f t="shared" si="13"/>
        <v>0</v>
      </c>
      <c r="E287" t="str">
        <f t="shared" si="14"/>
        <v/>
      </c>
      <c r="K287">
        <v>273</v>
      </c>
    </row>
    <row r="288" spans="1:11" ht="16.2">
      <c r="A288">
        <v>274</v>
      </c>
      <c r="B288" s="763">
        <f>実施計画様式!AI355</f>
        <v>0</v>
      </c>
      <c r="C288">
        <f t="shared" si="12"/>
        <v>0</v>
      </c>
      <c r="D288">
        <f t="shared" si="13"/>
        <v>0</v>
      </c>
      <c r="E288" t="str">
        <f t="shared" si="14"/>
        <v/>
      </c>
      <c r="K288">
        <v>274</v>
      </c>
    </row>
    <row r="289" spans="1:11" ht="16.2">
      <c r="A289">
        <v>275</v>
      </c>
      <c r="B289" s="763">
        <f>実施計画様式!AI356</f>
        <v>0</v>
      </c>
      <c r="C289">
        <f t="shared" si="12"/>
        <v>0</v>
      </c>
      <c r="D289">
        <f t="shared" si="13"/>
        <v>0</v>
      </c>
      <c r="E289" t="str">
        <f t="shared" si="14"/>
        <v/>
      </c>
      <c r="K289">
        <v>275</v>
      </c>
    </row>
    <row r="290" spans="1:11" ht="16.2">
      <c r="A290">
        <v>276</v>
      </c>
      <c r="B290" s="763">
        <f>実施計画様式!AI357</f>
        <v>0</v>
      </c>
      <c r="C290">
        <f t="shared" si="12"/>
        <v>0</v>
      </c>
      <c r="D290">
        <f t="shared" si="13"/>
        <v>0</v>
      </c>
      <c r="E290" t="str">
        <f t="shared" si="14"/>
        <v/>
      </c>
      <c r="K290">
        <v>276</v>
      </c>
    </row>
    <row r="291" spans="1:11" ht="16.2">
      <c r="A291">
        <v>277</v>
      </c>
      <c r="B291" s="763">
        <f>実施計画様式!AI358</f>
        <v>0</v>
      </c>
      <c r="C291">
        <f t="shared" si="12"/>
        <v>0</v>
      </c>
      <c r="D291">
        <f t="shared" si="13"/>
        <v>0</v>
      </c>
      <c r="E291" t="str">
        <f t="shared" si="14"/>
        <v/>
      </c>
      <c r="K291">
        <v>277</v>
      </c>
    </row>
    <row r="292" spans="1:11" ht="16.2">
      <c r="A292">
        <v>278</v>
      </c>
      <c r="B292" s="763">
        <f>実施計画様式!AI359</f>
        <v>0</v>
      </c>
      <c r="C292">
        <f t="shared" si="12"/>
        <v>0</v>
      </c>
      <c r="D292">
        <f t="shared" si="13"/>
        <v>0</v>
      </c>
      <c r="E292" t="str">
        <f t="shared" si="14"/>
        <v/>
      </c>
      <c r="K292">
        <v>278</v>
      </c>
    </row>
    <row r="293" spans="1:11" ht="16.2">
      <c r="A293">
        <v>279</v>
      </c>
      <c r="B293" s="763">
        <f>実施計画様式!AI360</f>
        <v>0</v>
      </c>
      <c r="C293">
        <f t="shared" si="12"/>
        <v>0</v>
      </c>
      <c r="D293">
        <f t="shared" si="13"/>
        <v>0</v>
      </c>
      <c r="E293" t="str">
        <f t="shared" si="14"/>
        <v/>
      </c>
      <c r="K293">
        <v>279</v>
      </c>
    </row>
    <row r="294" spans="1:11" ht="16.2">
      <c r="A294">
        <v>280</v>
      </c>
      <c r="B294" s="763">
        <f>実施計画様式!AI361</f>
        <v>0</v>
      </c>
      <c r="C294">
        <f t="shared" si="12"/>
        <v>0</v>
      </c>
      <c r="D294">
        <f t="shared" si="13"/>
        <v>0</v>
      </c>
      <c r="E294" t="str">
        <f t="shared" si="14"/>
        <v/>
      </c>
      <c r="K294">
        <v>280</v>
      </c>
    </row>
    <row r="295" spans="1:11" ht="16.2">
      <c r="A295">
        <v>281</v>
      </c>
      <c r="B295" s="763">
        <f>実施計画様式!AI362</f>
        <v>0</v>
      </c>
      <c r="C295">
        <f t="shared" si="12"/>
        <v>0</v>
      </c>
      <c r="D295">
        <f t="shared" si="13"/>
        <v>0</v>
      </c>
      <c r="E295" t="str">
        <f t="shared" si="14"/>
        <v/>
      </c>
      <c r="K295">
        <v>281</v>
      </c>
    </row>
    <row r="296" spans="1:11" ht="16.2">
      <c r="A296">
        <v>282</v>
      </c>
      <c r="B296" s="763">
        <f>実施計画様式!AI363</f>
        <v>0</v>
      </c>
      <c r="C296">
        <f t="shared" si="12"/>
        <v>0</v>
      </c>
      <c r="D296">
        <f t="shared" si="13"/>
        <v>0</v>
      </c>
      <c r="E296" t="str">
        <f t="shared" si="14"/>
        <v/>
      </c>
      <c r="K296">
        <v>282</v>
      </c>
    </row>
    <row r="297" spans="1:11" ht="16.2">
      <c r="A297">
        <v>283</v>
      </c>
      <c r="B297" s="763">
        <f>実施計画様式!AI364</f>
        <v>0</v>
      </c>
      <c r="C297">
        <f t="shared" si="12"/>
        <v>0</v>
      </c>
      <c r="D297">
        <f t="shared" si="13"/>
        <v>0</v>
      </c>
      <c r="E297" t="str">
        <f t="shared" si="14"/>
        <v/>
      </c>
      <c r="K297">
        <v>283</v>
      </c>
    </row>
    <row r="298" spans="1:11" ht="16.2">
      <c r="A298">
        <v>284</v>
      </c>
      <c r="B298" s="763">
        <f>実施計画様式!AI365</f>
        <v>0</v>
      </c>
      <c r="C298">
        <f t="shared" si="12"/>
        <v>0</v>
      </c>
      <c r="D298">
        <f t="shared" si="13"/>
        <v>0</v>
      </c>
      <c r="E298" t="str">
        <f t="shared" si="14"/>
        <v/>
      </c>
      <c r="K298">
        <v>284</v>
      </c>
    </row>
    <row r="299" spans="1:11" ht="16.2">
      <c r="A299">
        <v>285</v>
      </c>
      <c r="B299" s="763">
        <f>実施計画様式!AI366</f>
        <v>0</v>
      </c>
      <c r="C299">
        <f t="shared" si="12"/>
        <v>0</v>
      </c>
      <c r="D299">
        <f t="shared" si="13"/>
        <v>0</v>
      </c>
      <c r="E299" t="str">
        <f t="shared" si="14"/>
        <v/>
      </c>
      <c r="K299">
        <v>285</v>
      </c>
    </row>
    <row r="300" spans="1:11" ht="16.2">
      <c r="A300">
        <v>286</v>
      </c>
      <c r="B300" s="763">
        <f>実施計画様式!AI367</f>
        <v>0</v>
      </c>
      <c r="C300">
        <f t="shared" si="12"/>
        <v>0</v>
      </c>
      <c r="D300">
        <f t="shared" si="13"/>
        <v>0</v>
      </c>
      <c r="E300" t="str">
        <f t="shared" si="14"/>
        <v/>
      </c>
      <c r="K300">
        <v>286</v>
      </c>
    </row>
    <row r="301" spans="1:11" ht="16.2">
      <c r="A301">
        <v>287</v>
      </c>
      <c r="B301" s="763">
        <f>実施計画様式!AI368</f>
        <v>0</v>
      </c>
      <c r="C301">
        <f t="shared" si="12"/>
        <v>0</v>
      </c>
      <c r="D301">
        <f t="shared" si="13"/>
        <v>0</v>
      </c>
      <c r="E301" t="str">
        <f t="shared" si="14"/>
        <v/>
      </c>
      <c r="K301">
        <v>287</v>
      </c>
    </row>
    <row r="302" spans="1:11" ht="16.2">
      <c r="A302">
        <v>288</v>
      </c>
      <c r="B302" s="763">
        <f>実施計画様式!AI369</f>
        <v>0</v>
      </c>
      <c r="C302">
        <f t="shared" si="12"/>
        <v>0</v>
      </c>
      <c r="D302">
        <f t="shared" si="13"/>
        <v>0</v>
      </c>
      <c r="E302" t="str">
        <f t="shared" si="14"/>
        <v/>
      </c>
      <c r="K302">
        <v>288</v>
      </c>
    </row>
    <row r="303" spans="1:11" ht="16.2">
      <c r="A303">
        <v>289</v>
      </c>
      <c r="B303" s="763">
        <f>実施計画様式!AI370</f>
        <v>0</v>
      </c>
      <c r="C303">
        <f t="shared" si="12"/>
        <v>0</v>
      </c>
      <c r="D303">
        <f t="shared" si="13"/>
        <v>0</v>
      </c>
      <c r="E303" t="str">
        <f t="shared" si="14"/>
        <v/>
      </c>
      <c r="K303">
        <v>289</v>
      </c>
    </row>
    <row r="304" spans="1:11" ht="16.2">
      <c r="A304">
        <v>290</v>
      </c>
      <c r="B304" s="763">
        <f>実施計画様式!AI371</f>
        <v>0</v>
      </c>
      <c r="C304">
        <f t="shared" si="12"/>
        <v>0</v>
      </c>
      <c r="D304">
        <f t="shared" si="13"/>
        <v>0</v>
      </c>
      <c r="E304" t="str">
        <f t="shared" si="14"/>
        <v/>
      </c>
      <c r="K304">
        <v>290</v>
      </c>
    </row>
    <row r="305" spans="1:11" ht="16.2">
      <c r="A305">
        <v>291</v>
      </c>
      <c r="B305" s="763">
        <f>実施計画様式!AI372</f>
        <v>0</v>
      </c>
      <c r="C305">
        <f t="shared" si="12"/>
        <v>0</v>
      </c>
      <c r="D305">
        <f t="shared" si="13"/>
        <v>0</v>
      </c>
      <c r="E305" t="str">
        <f t="shared" si="14"/>
        <v/>
      </c>
      <c r="K305">
        <v>291</v>
      </c>
    </row>
    <row r="306" spans="1:11" ht="16.2">
      <c r="A306">
        <v>292</v>
      </c>
      <c r="B306" s="763">
        <f>実施計画様式!AI373</f>
        <v>0</v>
      </c>
      <c r="C306">
        <f t="shared" si="12"/>
        <v>0</v>
      </c>
      <c r="D306">
        <f t="shared" si="13"/>
        <v>0</v>
      </c>
      <c r="E306" t="str">
        <f t="shared" si="14"/>
        <v/>
      </c>
      <c r="K306">
        <v>292</v>
      </c>
    </row>
    <row r="307" spans="1:11" ht="16.2">
      <c r="A307">
        <v>293</v>
      </c>
      <c r="B307" s="763">
        <f>実施計画様式!AI374</f>
        <v>0</v>
      </c>
      <c r="C307">
        <f t="shared" si="12"/>
        <v>0</v>
      </c>
      <c r="D307">
        <f t="shared" si="13"/>
        <v>0</v>
      </c>
      <c r="E307" t="str">
        <f t="shared" si="14"/>
        <v/>
      </c>
      <c r="K307">
        <v>293</v>
      </c>
    </row>
    <row r="308" spans="1:11" ht="16.2">
      <c r="A308">
        <v>294</v>
      </c>
      <c r="B308" s="763">
        <f>実施計画様式!AI375</f>
        <v>0</v>
      </c>
      <c r="C308">
        <f t="shared" si="12"/>
        <v>0</v>
      </c>
      <c r="D308">
        <f t="shared" si="13"/>
        <v>0</v>
      </c>
      <c r="E308" t="str">
        <f t="shared" si="14"/>
        <v/>
      </c>
      <c r="K308">
        <v>294</v>
      </c>
    </row>
    <row r="309" spans="1:11" ht="16.2">
      <c r="A309">
        <v>295</v>
      </c>
      <c r="B309" s="763">
        <f>実施計画様式!AI376</f>
        <v>0</v>
      </c>
      <c r="C309">
        <f t="shared" si="12"/>
        <v>0</v>
      </c>
      <c r="D309">
        <f t="shared" si="13"/>
        <v>0</v>
      </c>
      <c r="E309" t="str">
        <f t="shared" si="14"/>
        <v/>
      </c>
      <c r="K309">
        <v>295</v>
      </c>
    </row>
    <row r="310" spans="1:11" ht="16.2">
      <c r="A310">
        <v>296</v>
      </c>
      <c r="B310" s="763">
        <f>実施計画様式!AI377</f>
        <v>0</v>
      </c>
      <c r="C310">
        <f t="shared" si="12"/>
        <v>0</v>
      </c>
      <c r="D310">
        <f t="shared" si="13"/>
        <v>0</v>
      </c>
      <c r="E310" t="str">
        <f t="shared" si="14"/>
        <v/>
      </c>
      <c r="K310">
        <v>296</v>
      </c>
    </row>
    <row r="311" spans="1:11" ht="16.2">
      <c r="A311">
        <v>297</v>
      </c>
      <c r="B311" s="763">
        <f>実施計画様式!AI378</f>
        <v>0</v>
      </c>
      <c r="C311">
        <f t="shared" si="12"/>
        <v>0</v>
      </c>
      <c r="D311">
        <f t="shared" si="13"/>
        <v>0</v>
      </c>
      <c r="E311" t="str">
        <f t="shared" si="14"/>
        <v/>
      </c>
      <c r="K311">
        <v>297</v>
      </c>
    </row>
    <row r="312" spans="1:11" ht="16.2">
      <c r="A312">
        <v>298</v>
      </c>
      <c r="B312" s="763">
        <f>実施計画様式!AI379</f>
        <v>0</v>
      </c>
      <c r="C312">
        <f t="shared" si="12"/>
        <v>0</v>
      </c>
      <c r="D312">
        <f t="shared" si="13"/>
        <v>0</v>
      </c>
      <c r="E312" t="str">
        <f t="shared" si="14"/>
        <v/>
      </c>
      <c r="K312">
        <v>298</v>
      </c>
    </row>
    <row r="313" spans="1:11" ht="16.2">
      <c r="A313">
        <v>299</v>
      </c>
      <c r="B313" s="763">
        <f>実施計画様式!AI380</f>
        <v>0</v>
      </c>
      <c r="C313">
        <f t="shared" si="12"/>
        <v>0</v>
      </c>
      <c r="D313">
        <f t="shared" si="13"/>
        <v>0</v>
      </c>
      <c r="E313" t="str">
        <f t="shared" si="14"/>
        <v/>
      </c>
      <c r="K313">
        <v>299</v>
      </c>
    </row>
    <row r="314" spans="1:11" ht="16.2">
      <c r="A314">
        <v>300</v>
      </c>
      <c r="B314" s="763">
        <f>実施計画様式!AI381</f>
        <v>0</v>
      </c>
      <c r="C314">
        <f t="shared" si="12"/>
        <v>0</v>
      </c>
      <c r="D314">
        <f t="shared" si="13"/>
        <v>0</v>
      </c>
      <c r="E314" t="str">
        <f t="shared" si="14"/>
        <v/>
      </c>
      <c r="K314">
        <v>300</v>
      </c>
    </row>
    <row r="315" spans="1:11" ht="16.2">
      <c r="A315">
        <v>301</v>
      </c>
      <c r="B315" s="763">
        <f>実施計画様式!AI382</f>
        <v>0</v>
      </c>
      <c r="C315">
        <f t="shared" si="12"/>
        <v>0</v>
      </c>
      <c r="D315">
        <f t="shared" si="13"/>
        <v>0</v>
      </c>
      <c r="E315" t="str">
        <f t="shared" si="14"/>
        <v/>
      </c>
      <c r="K315">
        <v>301</v>
      </c>
    </row>
    <row r="316" spans="1:11" ht="16.2">
      <c r="A316">
        <v>302</v>
      </c>
      <c r="B316" s="763">
        <f>実施計画様式!AI383</f>
        <v>0</v>
      </c>
      <c r="C316">
        <f t="shared" si="12"/>
        <v>0</v>
      </c>
      <c r="D316">
        <f t="shared" si="13"/>
        <v>0</v>
      </c>
      <c r="E316" t="str">
        <f t="shared" si="14"/>
        <v/>
      </c>
      <c r="K316">
        <v>302</v>
      </c>
    </row>
    <row r="317" spans="1:11" ht="16.2">
      <c r="A317">
        <v>303</v>
      </c>
      <c r="B317" s="763">
        <f>実施計画様式!AI384</f>
        <v>0</v>
      </c>
      <c r="C317">
        <f t="shared" si="12"/>
        <v>0</v>
      </c>
      <c r="D317">
        <f t="shared" si="13"/>
        <v>0</v>
      </c>
      <c r="E317" t="str">
        <f t="shared" si="14"/>
        <v/>
      </c>
      <c r="K317">
        <v>303</v>
      </c>
    </row>
    <row r="318" spans="1:11" ht="16.2">
      <c r="A318">
        <v>304</v>
      </c>
      <c r="B318" s="763">
        <f>実施計画様式!AI385</f>
        <v>0</v>
      </c>
      <c r="C318">
        <f t="shared" si="12"/>
        <v>0</v>
      </c>
      <c r="D318">
        <f t="shared" si="13"/>
        <v>0</v>
      </c>
      <c r="E318" t="str">
        <f t="shared" si="14"/>
        <v/>
      </c>
      <c r="K318">
        <v>304</v>
      </c>
    </row>
    <row r="319" spans="1:11" ht="16.2">
      <c r="A319">
        <v>305</v>
      </c>
      <c r="B319" s="763">
        <f>実施計画様式!AI386</f>
        <v>0</v>
      </c>
      <c r="C319">
        <f t="shared" si="12"/>
        <v>0</v>
      </c>
      <c r="D319">
        <f t="shared" si="13"/>
        <v>0</v>
      </c>
      <c r="E319" t="str">
        <f t="shared" si="14"/>
        <v/>
      </c>
      <c r="K319">
        <v>305</v>
      </c>
    </row>
    <row r="320" spans="1:11" ht="16.2">
      <c r="A320">
        <v>306</v>
      </c>
      <c r="B320" s="763">
        <f>実施計画様式!AI387</f>
        <v>0</v>
      </c>
      <c r="C320">
        <f t="shared" si="12"/>
        <v>0</v>
      </c>
      <c r="D320">
        <f t="shared" si="13"/>
        <v>0</v>
      </c>
      <c r="E320" t="str">
        <f t="shared" si="14"/>
        <v/>
      </c>
      <c r="K320">
        <v>306</v>
      </c>
    </row>
    <row r="321" spans="1:11" ht="16.2">
      <c r="A321">
        <v>307</v>
      </c>
      <c r="B321" s="763">
        <f>実施計画様式!AI388</f>
        <v>0</v>
      </c>
      <c r="C321">
        <f t="shared" si="12"/>
        <v>0</v>
      </c>
      <c r="D321">
        <f t="shared" si="13"/>
        <v>0</v>
      </c>
      <c r="E321" t="str">
        <f t="shared" si="14"/>
        <v/>
      </c>
      <c r="K321">
        <v>307</v>
      </c>
    </row>
    <row r="322" spans="1:11" ht="16.2">
      <c r="A322">
        <v>308</v>
      </c>
      <c r="B322" s="763">
        <f>実施計画様式!AI389</f>
        <v>0</v>
      </c>
      <c r="C322">
        <f t="shared" si="12"/>
        <v>0</v>
      </c>
      <c r="D322">
        <f t="shared" si="13"/>
        <v>0</v>
      </c>
      <c r="E322" t="str">
        <f t="shared" si="14"/>
        <v/>
      </c>
      <c r="K322">
        <v>308</v>
      </c>
    </row>
    <row r="323" spans="1:11" ht="16.2">
      <c r="A323">
        <v>309</v>
      </c>
      <c r="B323" s="763">
        <f>実施計画様式!AI390</f>
        <v>0</v>
      </c>
      <c r="C323">
        <f t="shared" si="12"/>
        <v>0</v>
      </c>
      <c r="D323">
        <f t="shared" si="13"/>
        <v>0</v>
      </c>
      <c r="E323" t="str">
        <f t="shared" si="14"/>
        <v/>
      </c>
      <c r="K323">
        <v>309</v>
      </c>
    </row>
    <row r="324" spans="1:11" ht="16.2">
      <c r="A324">
        <v>310</v>
      </c>
      <c r="B324" s="763">
        <f>実施計画様式!AI391</f>
        <v>0</v>
      </c>
      <c r="C324">
        <f t="shared" si="12"/>
        <v>0</v>
      </c>
      <c r="D324">
        <f t="shared" si="13"/>
        <v>0</v>
      </c>
      <c r="E324" t="str">
        <f t="shared" si="14"/>
        <v/>
      </c>
      <c r="K324">
        <v>310</v>
      </c>
    </row>
    <row r="325" spans="1:11" ht="16.2">
      <c r="A325">
        <v>311</v>
      </c>
      <c r="B325" s="763">
        <f>実施計画様式!AI392</f>
        <v>0</v>
      </c>
      <c r="C325">
        <f t="shared" si="12"/>
        <v>0</v>
      </c>
      <c r="D325">
        <f t="shared" si="13"/>
        <v>0</v>
      </c>
      <c r="E325" t="str">
        <f t="shared" si="14"/>
        <v/>
      </c>
      <c r="K325">
        <v>311</v>
      </c>
    </row>
    <row r="326" spans="1:11" ht="16.2">
      <c r="A326">
        <v>312</v>
      </c>
      <c r="B326" s="763">
        <f>実施計画様式!AI393</f>
        <v>0</v>
      </c>
      <c r="C326">
        <f t="shared" ref="C326:C389" si="15">IF(B326="○",1,0)</f>
        <v>0</v>
      </c>
      <c r="D326">
        <f t="shared" ref="D326:D389" si="16">A326*C326</f>
        <v>0</v>
      </c>
      <c r="E326" t="str">
        <f t="shared" si="14"/>
        <v/>
      </c>
      <c r="K326">
        <v>312</v>
      </c>
    </row>
    <row r="327" spans="1:11" ht="16.2">
      <c r="A327">
        <v>313</v>
      </c>
      <c r="B327" s="763">
        <f>実施計画様式!AI394</f>
        <v>0</v>
      </c>
      <c r="C327">
        <f t="shared" si="15"/>
        <v>0</v>
      </c>
      <c r="D327">
        <f t="shared" si="16"/>
        <v>0</v>
      </c>
      <c r="E327" t="str">
        <f t="shared" si="14"/>
        <v/>
      </c>
      <c r="K327">
        <v>313</v>
      </c>
    </row>
    <row r="328" spans="1:11" ht="16.2">
      <c r="A328">
        <v>314</v>
      </c>
      <c r="B328" s="763">
        <f>実施計画様式!AI395</f>
        <v>0</v>
      </c>
      <c r="C328">
        <f t="shared" si="15"/>
        <v>0</v>
      </c>
      <c r="D328">
        <f t="shared" si="16"/>
        <v>0</v>
      </c>
      <c r="E328" t="str">
        <f t="shared" si="14"/>
        <v/>
      </c>
      <c r="K328">
        <v>314</v>
      </c>
    </row>
    <row r="329" spans="1:11" ht="16.2">
      <c r="A329">
        <v>315</v>
      </c>
      <c r="B329" s="763">
        <f>実施計画様式!AI396</f>
        <v>0</v>
      </c>
      <c r="C329">
        <f t="shared" si="15"/>
        <v>0</v>
      </c>
      <c r="D329">
        <f t="shared" si="16"/>
        <v>0</v>
      </c>
      <c r="E329" t="str">
        <f t="shared" si="14"/>
        <v/>
      </c>
      <c r="K329">
        <v>315</v>
      </c>
    </row>
    <row r="330" spans="1:11" ht="16.2">
      <c r="A330">
        <v>316</v>
      </c>
      <c r="B330" s="763">
        <f>実施計画様式!AI397</f>
        <v>0</v>
      </c>
      <c r="C330">
        <f t="shared" si="15"/>
        <v>0</v>
      </c>
      <c r="D330">
        <f t="shared" si="16"/>
        <v>0</v>
      </c>
      <c r="E330" t="str">
        <f t="shared" si="14"/>
        <v/>
      </c>
      <c r="K330">
        <v>316</v>
      </c>
    </row>
    <row r="331" spans="1:11" ht="16.2">
      <c r="A331">
        <v>317</v>
      </c>
      <c r="B331" s="763">
        <f>実施計画様式!AI398</f>
        <v>0</v>
      </c>
      <c r="C331">
        <f t="shared" si="15"/>
        <v>0</v>
      </c>
      <c r="D331">
        <f t="shared" si="16"/>
        <v>0</v>
      </c>
      <c r="E331" t="str">
        <f t="shared" si="14"/>
        <v/>
      </c>
      <c r="K331">
        <v>317</v>
      </c>
    </row>
    <row r="332" spans="1:11" ht="16.2">
      <c r="A332">
        <v>318</v>
      </c>
      <c r="B332" s="763">
        <f>実施計画様式!AI399</f>
        <v>0</v>
      </c>
      <c r="C332">
        <f t="shared" si="15"/>
        <v>0</v>
      </c>
      <c r="D332">
        <f t="shared" si="16"/>
        <v>0</v>
      </c>
      <c r="E332" t="str">
        <f t="shared" si="14"/>
        <v/>
      </c>
      <c r="K332">
        <v>318</v>
      </c>
    </row>
    <row r="333" spans="1:11" ht="16.2">
      <c r="A333">
        <v>319</v>
      </c>
      <c r="B333" s="763">
        <f>実施計画様式!AI400</f>
        <v>0</v>
      </c>
      <c r="C333">
        <f t="shared" si="15"/>
        <v>0</v>
      </c>
      <c r="D333">
        <f t="shared" si="16"/>
        <v>0</v>
      </c>
      <c r="E333" t="str">
        <f t="shared" si="14"/>
        <v/>
      </c>
      <c r="K333">
        <v>319</v>
      </c>
    </row>
    <row r="334" spans="1:11" ht="16.2">
      <c r="A334">
        <v>320</v>
      </c>
      <c r="B334" s="763">
        <f>実施計画様式!AI401</f>
        <v>0</v>
      </c>
      <c r="C334">
        <f t="shared" si="15"/>
        <v>0</v>
      </c>
      <c r="D334">
        <f t="shared" si="16"/>
        <v>0</v>
      </c>
      <c r="E334" t="str">
        <f t="shared" si="14"/>
        <v/>
      </c>
      <c r="K334">
        <v>320</v>
      </c>
    </row>
    <row r="335" spans="1:11" ht="16.2">
      <c r="A335">
        <v>321</v>
      </c>
      <c r="B335" s="763">
        <f>実施計画様式!AI402</f>
        <v>0</v>
      </c>
      <c r="C335">
        <f t="shared" si="15"/>
        <v>0</v>
      </c>
      <c r="D335">
        <f t="shared" si="16"/>
        <v>0</v>
      </c>
      <c r="E335" t="str">
        <f t="shared" si="14"/>
        <v/>
      </c>
      <c r="K335">
        <v>321</v>
      </c>
    </row>
    <row r="336" spans="1:11" ht="16.2">
      <c r="A336">
        <v>322</v>
      </c>
      <c r="B336" s="763">
        <f>実施計画様式!AI403</f>
        <v>0</v>
      </c>
      <c r="C336">
        <f t="shared" si="15"/>
        <v>0</v>
      </c>
      <c r="D336">
        <f t="shared" si="16"/>
        <v>0</v>
      </c>
      <c r="E336" t="str">
        <f t="shared" si="14"/>
        <v/>
      </c>
      <c r="K336">
        <v>322</v>
      </c>
    </row>
    <row r="337" spans="1:11" ht="16.2">
      <c r="A337">
        <v>323</v>
      </c>
      <c r="B337" s="763">
        <f>実施計画様式!AI404</f>
        <v>0</v>
      </c>
      <c r="C337">
        <f t="shared" si="15"/>
        <v>0</v>
      </c>
      <c r="D337">
        <f t="shared" si="16"/>
        <v>0</v>
      </c>
      <c r="E337" t="str">
        <f t="shared" si="14"/>
        <v/>
      </c>
      <c r="K337">
        <v>323</v>
      </c>
    </row>
    <row r="338" spans="1:11" ht="16.2">
      <c r="A338">
        <v>324</v>
      </c>
      <c r="B338" s="763">
        <f>実施計画様式!AI405</f>
        <v>0</v>
      </c>
      <c r="C338">
        <f t="shared" si="15"/>
        <v>0</v>
      </c>
      <c r="D338">
        <f t="shared" si="16"/>
        <v>0</v>
      </c>
      <c r="E338" t="str">
        <f t="shared" si="14"/>
        <v/>
      </c>
      <c r="K338">
        <v>324</v>
      </c>
    </row>
    <row r="339" spans="1:11" ht="16.2">
      <c r="A339">
        <v>325</v>
      </c>
      <c r="B339" s="763">
        <f>実施計画様式!AI406</f>
        <v>0</v>
      </c>
      <c r="C339">
        <f t="shared" si="15"/>
        <v>0</v>
      </c>
      <c r="D339">
        <f t="shared" si="16"/>
        <v>0</v>
      </c>
      <c r="E339" t="str">
        <f t="shared" si="14"/>
        <v/>
      </c>
      <c r="K339">
        <v>325</v>
      </c>
    </row>
    <row r="340" spans="1:11" ht="16.2">
      <c r="A340">
        <v>326</v>
      </c>
      <c r="B340" s="763">
        <f>実施計画様式!AI407</f>
        <v>0</v>
      </c>
      <c r="C340">
        <f t="shared" si="15"/>
        <v>0</v>
      </c>
      <c r="D340">
        <f t="shared" si="16"/>
        <v>0</v>
      </c>
      <c r="E340" t="str">
        <f t="shared" ref="E340:E403" si="17">IFERROR(VLOOKUP(D340,$K$20:$K$414,1,FALSE),"")</f>
        <v/>
      </c>
      <c r="K340">
        <v>326</v>
      </c>
    </row>
    <row r="341" spans="1:11" ht="16.2">
      <c r="A341">
        <v>327</v>
      </c>
      <c r="B341" s="763">
        <f>実施計画様式!AI408</f>
        <v>0</v>
      </c>
      <c r="C341">
        <f t="shared" si="15"/>
        <v>0</v>
      </c>
      <c r="D341">
        <f t="shared" si="16"/>
        <v>0</v>
      </c>
      <c r="E341" t="str">
        <f t="shared" si="17"/>
        <v/>
      </c>
      <c r="K341">
        <v>327</v>
      </c>
    </row>
    <row r="342" spans="1:11" ht="16.2">
      <c r="A342">
        <v>328</v>
      </c>
      <c r="B342" s="763">
        <f>実施計画様式!AI409</f>
        <v>0</v>
      </c>
      <c r="C342">
        <f t="shared" si="15"/>
        <v>0</v>
      </c>
      <c r="D342">
        <f t="shared" si="16"/>
        <v>0</v>
      </c>
      <c r="E342" t="str">
        <f t="shared" si="17"/>
        <v/>
      </c>
      <c r="K342">
        <v>328</v>
      </c>
    </row>
    <row r="343" spans="1:11" ht="16.2">
      <c r="A343">
        <v>329</v>
      </c>
      <c r="B343" s="763">
        <f>実施計画様式!AI410</f>
        <v>0</v>
      </c>
      <c r="C343">
        <f t="shared" si="15"/>
        <v>0</v>
      </c>
      <c r="D343">
        <f t="shared" si="16"/>
        <v>0</v>
      </c>
      <c r="E343" t="str">
        <f t="shared" si="17"/>
        <v/>
      </c>
      <c r="K343">
        <v>329</v>
      </c>
    </row>
    <row r="344" spans="1:11" ht="16.2">
      <c r="A344">
        <v>330</v>
      </c>
      <c r="B344" s="763">
        <f>実施計画様式!AI411</f>
        <v>0</v>
      </c>
      <c r="C344">
        <f t="shared" si="15"/>
        <v>0</v>
      </c>
      <c r="D344">
        <f t="shared" si="16"/>
        <v>0</v>
      </c>
      <c r="E344" t="str">
        <f t="shared" si="17"/>
        <v/>
      </c>
      <c r="K344">
        <v>330</v>
      </c>
    </row>
    <row r="345" spans="1:11" ht="16.2">
      <c r="A345">
        <v>331</v>
      </c>
      <c r="B345" s="763">
        <f>実施計画様式!AI412</f>
        <v>0</v>
      </c>
      <c r="C345">
        <f t="shared" si="15"/>
        <v>0</v>
      </c>
      <c r="D345">
        <f t="shared" si="16"/>
        <v>0</v>
      </c>
      <c r="E345" t="str">
        <f t="shared" si="17"/>
        <v/>
      </c>
      <c r="K345">
        <v>331</v>
      </c>
    </row>
    <row r="346" spans="1:11" ht="16.2">
      <c r="A346">
        <v>332</v>
      </c>
      <c r="B346" s="763">
        <f>実施計画様式!AI413</f>
        <v>0</v>
      </c>
      <c r="C346">
        <f t="shared" si="15"/>
        <v>0</v>
      </c>
      <c r="D346">
        <f t="shared" si="16"/>
        <v>0</v>
      </c>
      <c r="E346" t="str">
        <f t="shared" si="17"/>
        <v/>
      </c>
      <c r="K346">
        <v>332</v>
      </c>
    </row>
    <row r="347" spans="1:11" ht="16.2">
      <c r="A347">
        <v>333</v>
      </c>
      <c r="B347" s="763">
        <f>実施計画様式!AI414</f>
        <v>0</v>
      </c>
      <c r="C347">
        <f t="shared" si="15"/>
        <v>0</v>
      </c>
      <c r="D347">
        <f t="shared" si="16"/>
        <v>0</v>
      </c>
      <c r="E347" t="str">
        <f t="shared" si="17"/>
        <v/>
      </c>
      <c r="K347">
        <v>333</v>
      </c>
    </row>
    <row r="348" spans="1:11" ht="16.2">
      <c r="A348">
        <v>334</v>
      </c>
      <c r="B348" s="763">
        <f>実施計画様式!AI415</f>
        <v>0</v>
      </c>
      <c r="C348">
        <f t="shared" si="15"/>
        <v>0</v>
      </c>
      <c r="D348">
        <f t="shared" si="16"/>
        <v>0</v>
      </c>
      <c r="E348" t="str">
        <f t="shared" si="17"/>
        <v/>
      </c>
      <c r="K348">
        <v>334</v>
      </c>
    </row>
    <row r="349" spans="1:11" ht="16.2">
      <c r="A349">
        <v>335</v>
      </c>
      <c r="B349" s="763">
        <f>実施計画様式!AI416</f>
        <v>0</v>
      </c>
      <c r="C349">
        <f t="shared" si="15"/>
        <v>0</v>
      </c>
      <c r="D349">
        <f t="shared" si="16"/>
        <v>0</v>
      </c>
      <c r="E349" t="str">
        <f t="shared" si="17"/>
        <v/>
      </c>
      <c r="K349">
        <v>335</v>
      </c>
    </row>
    <row r="350" spans="1:11" ht="16.2">
      <c r="A350">
        <v>336</v>
      </c>
      <c r="B350" s="763">
        <f>実施計画様式!AI417</f>
        <v>0</v>
      </c>
      <c r="C350">
        <f t="shared" si="15"/>
        <v>0</v>
      </c>
      <c r="D350">
        <f t="shared" si="16"/>
        <v>0</v>
      </c>
      <c r="E350" t="str">
        <f t="shared" si="17"/>
        <v/>
      </c>
      <c r="K350">
        <v>336</v>
      </c>
    </row>
    <row r="351" spans="1:11" ht="16.2">
      <c r="A351">
        <v>337</v>
      </c>
      <c r="B351" s="763">
        <f>実施計画様式!AI418</f>
        <v>0</v>
      </c>
      <c r="C351">
        <f t="shared" si="15"/>
        <v>0</v>
      </c>
      <c r="D351">
        <f t="shared" si="16"/>
        <v>0</v>
      </c>
      <c r="E351" t="str">
        <f t="shared" si="17"/>
        <v/>
      </c>
      <c r="K351">
        <v>337</v>
      </c>
    </row>
    <row r="352" spans="1:11" ht="16.2">
      <c r="A352">
        <v>338</v>
      </c>
      <c r="B352" s="763">
        <f>実施計画様式!AI419</f>
        <v>0</v>
      </c>
      <c r="C352">
        <f t="shared" si="15"/>
        <v>0</v>
      </c>
      <c r="D352">
        <f t="shared" si="16"/>
        <v>0</v>
      </c>
      <c r="E352" t="str">
        <f t="shared" si="17"/>
        <v/>
      </c>
      <c r="K352">
        <v>338</v>
      </c>
    </row>
    <row r="353" spans="1:11" ht="16.2">
      <c r="A353">
        <v>339</v>
      </c>
      <c r="B353" s="763">
        <f>実施計画様式!AI420</f>
        <v>0</v>
      </c>
      <c r="C353">
        <f t="shared" si="15"/>
        <v>0</v>
      </c>
      <c r="D353">
        <f t="shared" si="16"/>
        <v>0</v>
      </c>
      <c r="E353" t="str">
        <f t="shared" si="17"/>
        <v/>
      </c>
      <c r="K353">
        <v>339</v>
      </c>
    </row>
    <row r="354" spans="1:11" ht="16.2">
      <c r="A354">
        <v>340</v>
      </c>
      <c r="B354" s="763">
        <f>実施計画様式!AI421</f>
        <v>0</v>
      </c>
      <c r="C354">
        <f t="shared" si="15"/>
        <v>0</v>
      </c>
      <c r="D354">
        <f t="shared" si="16"/>
        <v>0</v>
      </c>
      <c r="E354" t="str">
        <f t="shared" si="17"/>
        <v/>
      </c>
      <c r="K354">
        <v>340</v>
      </c>
    </row>
    <row r="355" spans="1:11" ht="16.2">
      <c r="A355">
        <v>341</v>
      </c>
      <c r="B355" s="763">
        <f>実施計画様式!AI422</f>
        <v>0</v>
      </c>
      <c r="C355">
        <f t="shared" si="15"/>
        <v>0</v>
      </c>
      <c r="D355">
        <f t="shared" si="16"/>
        <v>0</v>
      </c>
      <c r="E355" t="str">
        <f t="shared" si="17"/>
        <v/>
      </c>
      <c r="K355">
        <v>341</v>
      </c>
    </row>
    <row r="356" spans="1:11" ht="16.2">
      <c r="A356">
        <v>342</v>
      </c>
      <c r="B356" s="763">
        <f>実施計画様式!AI423</f>
        <v>0</v>
      </c>
      <c r="C356">
        <f t="shared" si="15"/>
        <v>0</v>
      </c>
      <c r="D356">
        <f t="shared" si="16"/>
        <v>0</v>
      </c>
      <c r="E356" t="str">
        <f t="shared" si="17"/>
        <v/>
      </c>
      <c r="K356">
        <v>342</v>
      </c>
    </row>
    <row r="357" spans="1:11" ht="16.2">
      <c r="A357">
        <v>343</v>
      </c>
      <c r="B357" s="763">
        <f>実施計画様式!AI424</f>
        <v>0</v>
      </c>
      <c r="C357">
        <f t="shared" si="15"/>
        <v>0</v>
      </c>
      <c r="D357">
        <f t="shared" si="16"/>
        <v>0</v>
      </c>
      <c r="E357" t="str">
        <f t="shared" si="17"/>
        <v/>
      </c>
      <c r="K357">
        <v>343</v>
      </c>
    </row>
    <row r="358" spans="1:11" ht="16.2">
      <c r="A358">
        <v>344</v>
      </c>
      <c r="B358" s="763">
        <f>実施計画様式!AI425</f>
        <v>0</v>
      </c>
      <c r="C358">
        <f t="shared" si="15"/>
        <v>0</v>
      </c>
      <c r="D358">
        <f t="shared" si="16"/>
        <v>0</v>
      </c>
      <c r="E358" t="str">
        <f t="shared" si="17"/>
        <v/>
      </c>
      <c r="K358">
        <v>344</v>
      </c>
    </row>
    <row r="359" spans="1:11" ht="16.2">
      <c r="A359">
        <v>345</v>
      </c>
      <c r="B359" s="763">
        <f>実施計画様式!AI426</f>
        <v>0</v>
      </c>
      <c r="C359">
        <f t="shared" si="15"/>
        <v>0</v>
      </c>
      <c r="D359">
        <f t="shared" si="16"/>
        <v>0</v>
      </c>
      <c r="E359" t="str">
        <f t="shared" si="17"/>
        <v/>
      </c>
      <c r="K359">
        <v>345</v>
      </c>
    </row>
    <row r="360" spans="1:11" ht="16.2">
      <c r="A360">
        <v>346</v>
      </c>
      <c r="B360" s="763">
        <f>実施計画様式!AI427</f>
        <v>0</v>
      </c>
      <c r="C360">
        <f t="shared" si="15"/>
        <v>0</v>
      </c>
      <c r="D360">
        <f t="shared" si="16"/>
        <v>0</v>
      </c>
      <c r="E360" t="str">
        <f t="shared" si="17"/>
        <v/>
      </c>
      <c r="K360">
        <v>346</v>
      </c>
    </row>
    <row r="361" spans="1:11" ht="16.2">
      <c r="A361">
        <v>347</v>
      </c>
      <c r="B361" s="763">
        <f>実施計画様式!AI428</f>
        <v>0</v>
      </c>
      <c r="C361">
        <f t="shared" si="15"/>
        <v>0</v>
      </c>
      <c r="D361">
        <f t="shared" si="16"/>
        <v>0</v>
      </c>
      <c r="E361" t="str">
        <f t="shared" si="17"/>
        <v/>
      </c>
      <c r="K361">
        <v>347</v>
      </c>
    </row>
    <row r="362" spans="1:11" ht="16.2">
      <c r="A362">
        <v>348</v>
      </c>
      <c r="B362" s="763">
        <f>実施計画様式!AI429</f>
        <v>0</v>
      </c>
      <c r="C362">
        <f t="shared" si="15"/>
        <v>0</v>
      </c>
      <c r="D362">
        <f t="shared" si="16"/>
        <v>0</v>
      </c>
      <c r="E362" t="str">
        <f t="shared" si="17"/>
        <v/>
      </c>
      <c r="K362">
        <v>348</v>
      </c>
    </row>
    <row r="363" spans="1:11" ht="16.2">
      <c r="A363">
        <v>349</v>
      </c>
      <c r="B363" s="763">
        <f>実施計画様式!AI430</f>
        <v>0</v>
      </c>
      <c r="C363">
        <f t="shared" si="15"/>
        <v>0</v>
      </c>
      <c r="D363">
        <f t="shared" si="16"/>
        <v>0</v>
      </c>
      <c r="E363" t="str">
        <f t="shared" si="17"/>
        <v/>
      </c>
      <c r="K363">
        <v>349</v>
      </c>
    </row>
    <row r="364" spans="1:11" ht="16.2">
      <c r="A364">
        <v>350</v>
      </c>
      <c r="B364" s="763">
        <f>実施計画様式!AI431</f>
        <v>0</v>
      </c>
      <c r="C364">
        <f t="shared" si="15"/>
        <v>0</v>
      </c>
      <c r="D364">
        <f t="shared" si="16"/>
        <v>0</v>
      </c>
      <c r="E364" t="str">
        <f t="shared" si="17"/>
        <v/>
      </c>
      <c r="K364">
        <v>350</v>
      </c>
    </row>
    <row r="365" spans="1:11" ht="16.2">
      <c r="A365">
        <v>351</v>
      </c>
      <c r="B365" s="763">
        <f>実施計画様式!AI432</f>
        <v>0</v>
      </c>
      <c r="C365">
        <f t="shared" si="15"/>
        <v>0</v>
      </c>
      <c r="D365">
        <f t="shared" si="16"/>
        <v>0</v>
      </c>
      <c r="E365" t="str">
        <f t="shared" si="17"/>
        <v/>
      </c>
      <c r="K365">
        <v>351</v>
      </c>
    </row>
    <row r="366" spans="1:11" ht="16.2">
      <c r="A366">
        <v>352</v>
      </c>
      <c r="B366" s="763">
        <f>実施計画様式!AI433</f>
        <v>0</v>
      </c>
      <c r="C366">
        <f t="shared" si="15"/>
        <v>0</v>
      </c>
      <c r="D366">
        <f t="shared" si="16"/>
        <v>0</v>
      </c>
      <c r="E366" t="str">
        <f t="shared" si="17"/>
        <v/>
      </c>
      <c r="K366">
        <v>352</v>
      </c>
    </row>
    <row r="367" spans="1:11" ht="16.2">
      <c r="A367">
        <v>353</v>
      </c>
      <c r="B367" s="763">
        <f>実施計画様式!AI434</f>
        <v>0</v>
      </c>
      <c r="C367">
        <f t="shared" si="15"/>
        <v>0</v>
      </c>
      <c r="D367">
        <f t="shared" si="16"/>
        <v>0</v>
      </c>
      <c r="E367" t="str">
        <f t="shared" si="17"/>
        <v/>
      </c>
      <c r="K367">
        <v>353</v>
      </c>
    </row>
    <row r="368" spans="1:11" ht="16.2">
      <c r="A368">
        <v>354</v>
      </c>
      <c r="B368" s="763">
        <f>実施計画様式!AI435</f>
        <v>0</v>
      </c>
      <c r="C368">
        <f t="shared" si="15"/>
        <v>0</v>
      </c>
      <c r="D368">
        <f t="shared" si="16"/>
        <v>0</v>
      </c>
      <c r="E368" t="str">
        <f t="shared" si="17"/>
        <v/>
      </c>
      <c r="K368">
        <v>354</v>
      </c>
    </row>
    <row r="369" spans="1:11" ht="16.2">
      <c r="A369">
        <v>355</v>
      </c>
      <c r="B369" s="763">
        <f>実施計画様式!AI436</f>
        <v>0</v>
      </c>
      <c r="C369">
        <f t="shared" si="15"/>
        <v>0</v>
      </c>
      <c r="D369">
        <f t="shared" si="16"/>
        <v>0</v>
      </c>
      <c r="E369" t="str">
        <f t="shared" si="17"/>
        <v/>
      </c>
      <c r="K369">
        <v>355</v>
      </c>
    </row>
    <row r="370" spans="1:11" ht="16.2">
      <c r="A370">
        <v>356</v>
      </c>
      <c r="B370" s="763">
        <f>実施計画様式!AI437</f>
        <v>0</v>
      </c>
      <c r="C370">
        <f t="shared" si="15"/>
        <v>0</v>
      </c>
      <c r="D370">
        <f t="shared" si="16"/>
        <v>0</v>
      </c>
      <c r="E370" t="str">
        <f t="shared" si="17"/>
        <v/>
      </c>
      <c r="K370">
        <v>356</v>
      </c>
    </row>
    <row r="371" spans="1:11" ht="16.2">
      <c r="A371">
        <v>357</v>
      </c>
      <c r="B371" s="763">
        <f>実施計画様式!AI438</f>
        <v>0</v>
      </c>
      <c r="C371">
        <f t="shared" si="15"/>
        <v>0</v>
      </c>
      <c r="D371">
        <f t="shared" si="16"/>
        <v>0</v>
      </c>
      <c r="E371" t="str">
        <f t="shared" si="17"/>
        <v/>
      </c>
      <c r="K371">
        <v>357</v>
      </c>
    </row>
    <row r="372" spans="1:11" ht="16.2">
      <c r="A372">
        <v>358</v>
      </c>
      <c r="B372" s="763">
        <f>実施計画様式!AI439</f>
        <v>0</v>
      </c>
      <c r="C372">
        <f t="shared" si="15"/>
        <v>0</v>
      </c>
      <c r="D372">
        <f t="shared" si="16"/>
        <v>0</v>
      </c>
      <c r="E372" t="str">
        <f t="shared" si="17"/>
        <v/>
      </c>
      <c r="K372">
        <v>358</v>
      </c>
    </row>
    <row r="373" spans="1:11" ht="16.2">
      <c r="A373">
        <v>359</v>
      </c>
      <c r="B373" s="763">
        <f>実施計画様式!AI440</f>
        <v>0</v>
      </c>
      <c r="C373">
        <f t="shared" si="15"/>
        <v>0</v>
      </c>
      <c r="D373">
        <f t="shared" si="16"/>
        <v>0</v>
      </c>
      <c r="E373" t="str">
        <f t="shared" si="17"/>
        <v/>
      </c>
      <c r="K373">
        <v>359</v>
      </c>
    </row>
    <row r="374" spans="1:11" ht="16.2">
      <c r="A374">
        <v>360</v>
      </c>
      <c r="B374" s="763">
        <f>実施計画様式!AI441</f>
        <v>0</v>
      </c>
      <c r="C374">
        <f t="shared" si="15"/>
        <v>0</v>
      </c>
      <c r="D374">
        <f t="shared" si="16"/>
        <v>0</v>
      </c>
      <c r="E374" t="str">
        <f t="shared" si="17"/>
        <v/>
      </c>
      <c r="K374">
        <v>360</v>
      </c>
    </row>
    <row r="375" spans="1:11" ht="16.2">
      <c r="A375">
        <v>361</v>
      </c>
      <c r="B375" s="763">
        <f>実施計画様式!AI442</f>
        <v>0</v>
      </c>
      <c r="C375">
        <f t="shared" si="15"/>
        <v>0</v>
      </c>
      <c r="D375">
        <f t="shared" si="16"/>
        <v>0</v>
      </c>
      <c r="E375" t="str">
        <f t="shared" si="17"/>
        <v/>
      </c>
      <c r="K375">
        <v>361</v>
      </c>
    </row>
    <row r="376" spans="1:11" ht="16.2">
      <c r="A376">
        <v>362</v>
      </c>
      <c r="B376" s="763">
        <f>実施計画様式!AI443</f>
        <v>0</v>
      </c>
      <c r="C376">
        <f t="shared" si="15"/>
        <v>0</v>
      </c>
      <c r="D376">
        <f t="shared" si="16"/>
        <v>0</v>
      </c>
      <c r="E376" t="str">
        <f t="shared" si="17"/>
        <v/>
      </c>
      <c r="K376">
        <v>362</v>
      </c>
    </row>
    <row r="377" spans="1:11" ht="16.2">
      <c r="A377">
        <v>363</v>
      </c>
      <c r="B377" s="763">
        <f>実施計画様式!AI444</f>
        <v>0</v>
      </c>
      <c r="C377">
        <f t="shared" si="15"/>
        <v>0</v>
      </c>
      <c r="D377">
        <f t="shared" si="16"/>
        <v>0</v>
      </c>
      <c r="E377" t="str">
        <f t="shared" si="17"/>
        <v/>
      </c>
      <c r="K377">
        <v>363</v>
      </c>
    </row>
    <row r="378" spans="1:11" ht="16.2">
      <c r="A378">
        <v>364</v>
      </c>
      <c r="B378" s="763">
        <f>実施計画様式!AI445</f>
        <v>0</v>
      </c>
      <c r="C378">
        <f t="shared" si="15"/>
        <v>0</v>
      </c>
      <c r="D378">
        <f t="shared" si="16"/>
        <v>0</v>
      </c>
      <c r="E378" t="str">
        <f t="shared" si="17"/>
        <v/>
      </c>
      <c r="K378">
        <v>364</v>
      </c>
    </row>
    <row r="379" spans="1:11" ht="16.2">
      <c r="A379">
        <v>365</v>
      </c>
      <c r="B379" s="763">
        <f>実施計画様式!AI446</f>
        <v>0</v>
      </c>
      <c r="C379">
        <f t="shared" si="15"/>
        <v>0</v>
      </c>
      <c r="D379">
        <f t="shared" si="16"/>
        <v>0</v>
      </c>
      <c r="E379" t="str">
        <f t="shared" si="17"/>
        <v/>
      </c>
      <c r="K379">
        <v>365</v>
      </c>
    </row>
    <row r="380" spans="1:11" ht="16.2">
      <c r="A380">
        <v>366</v>
      </c>
      <c r="B380" s="763">
        <f>実施計画様式!AI447</f>
        <v>0</v>
      </c>
      <c r="C380">
        <f t="shared" si="15"/>
        <v>0</v>
      </c>
      <c r="D380">
        <f t="shared" si="16"/>
        <v>0</v>
      </c>
      <c r="E380" t="str">
        <f t="shared" si="17"/>
        <v/>
      </c>
      <c r="K380">
        <v>366</v>
      </c>
    </row>
    <row r="381" spans="1:11" ht="16.2">
      <c r="A381">
        <v>367</v>
      </c>
      <c r="B381" s="763">
        <f>実施計画様式!AI448</f>
        <v>0</v>
      </c>
      <c r="C381">
        <f t="shared" si="15"/>
        <v>0</v>
      </c>
      <c r="D381">
        <f t="shared" si="16"/>
        <v>0</v>
      </c>
      <c r="E381" t="str">
        <f t="shared" si="17"/>
        <v/>
      </c>
      <c r="K381">
        <v>367</v>
      </c>
    </row>
    <row r="382" spans="1:11" ht="16.2">
      <c r="A382">
        <v>368</v>
      </c>
      <c r="B382" s="763">
        <f>実施計画様式!AI449</f>
        <v>0</v>
      </c>
      <c r="C382">
        <f t="shared" si="15"/>
        <v>0</v>
      </c>
      <c r="D382">
        <f t="shared" si="16"/>
        <v>0</v>
      </c>
      <c r="E382" t="str">
        <f t="shared" si="17"/>
        <v/>
      </c>
      <c r="K382">
        <v>368</v>
      </c>
    </row>
    <row r="383" spans="1:11" ht="16.2">
      <c r="A383">
        <v>369</v>
      </c>
      <c r="B383" s="763">
        <f>実施計画様式!AI450</f>
        <v>0</v>
      </c>
      <c r="C383">
        <f t="shared" si="15"/>
        <v>0</v>
      </c>
      <c r="D383">
        <f t="shared" si="16"/>
        <v>0</v>
      </c>
      <c r="E383" t="str">
        <f t="shared" si="17"/>
        <v/>
      </c>
      <c r="K383">
        <v>369</v>
      </c>
    </row>
    <row r="384" spans="1:11" ht="16.2">
      <c r="A384">
        <v>370</v>
      </c>
      <c r="B384" s="763">
        <f>実施計画様式!AI451</f>
        <v>0</v>
      </c>
      <c r="C384">
        <f t="shared" si="15"/>
        <v>0</v>
      </c>
      <c r="D384">
        <f t="shared" si="16"/>
        <v>0</v>
      </c>
      <c r="E384" t="str">
        <f t="shared" si="17"/>
        <v/>
      </c>
      <c r="K384">
        <v>370</v>
      </c>
    </row>
    <row r="385" spans="1:11" ht="16.2">
      <c r="A385">
        <v>371</v>
      </c>
      <c r="B385" s="763">
        <f>実施計画様式!AI452</f>
        <v>0</v>
      </c>
      <c r="C385">
        <f t="shared" si="15"/>
        <v>0</v>
      </c>
      <c r="D385">
        <f t="shared" si="16"/>
        <v>0</v>
      </c>
      <c r="E385" t="str">
        <f t="shared" si="17"/>
        <v/>
      </c>
      <c r="K385">
        <v>371</v>
      </c>
    </row>
    <row r="386" spans="1:11" ht="16.2">
      <c r="A386">
        <v>372</v>
      </c>
      <c r="B386" s="763">
        <f>実施計画様式!AI453</f>
        <v>0</v>
      </c>
      <c r="C386">
        <f t="shared" si="15"/>
        <v>0</v>
      </c>
      <c r="D386">
        <f t="shared" si="16"/>
        <v>0</v>
      </c>
      <c r="E386" t="str">
        <f t="shared" si="17"/>
        <v/>
      </c>
      <c r="K386">
        <v>372</v>
      </c>
    </row>
    <row r="387" spans="1:11" ht="16.2">
      <c r="A387">
        <v>373</v>
      </c>
      <c r="B387" s="763">
        <f>実施計画様式!AI454</f>
        <v>0</v>
      </c>
      <c r="C387">
        <f t="shared" si="15"/>
        <v>0</v>
      </c>
      <c r="D387">
        <f t="shared" si="16"/>
        <v>0</v>
      </c>
      <c r="E387" t="str">
        <f t="shared" si="17"/>
        <v/>
      </c>
      <c r="K387">
        <v>373</v>
      </c>
    </row>
    <row r="388" spans="1:11" ht="16.2">
      <c r="A388">
        <v>374</v>
      </c>
      <c r="B388" s="763">
        <f>実施計画様式!AI455</f>
        <v>0</v>
      </c>
      <c r="C388">
        <f t="shared" si="15"/>
        <v>0</v>
      </c>
      <c r="D388">
        <f t="shared" si="16"/>
        <v>0</v>
      </c>
      <c r="E388" t="str">
        <f t="shared" si="17"/>
        <v/>
      </c>
      <c r="K388">
        <v>374</v>
      </c>
    </row>
    <row r="389" spans="1:11" ht="16.2">
      <c r="A389">
        <v>375</v>
      </c>
      <c r="B389" s="763">
        <f>実施計画様式!AI456</f>
        <v>0</v>
      </c>
      <c r="C389">
        <f t="shared" si="15"/>
        <v>0</v>
      </c>
      <c r="D389">
        <f t="shared" si="16"/>
        <v>0</v>
      </c>
      <c r="E389" t="str">
        <f t="shared" si="17"/>
        <v/>
      </c>
      <c r="K389">
        <v>375</v>
      </c>
    </row>
    <row r="390" spans="1:11" ht="16.2">
      <c r="A390">
        <v>376</v>
      </c>
      <c r="B390" s="763">
        <f>実施計画様式!AI457</f>
        <v>0</v>
      </c>
      <c r="C390">
        <f t="shared" ref="C390:C414" si="18">IF(B390="○",1,0)</f>
        <v>0</v>
      </c>
      <c r="D390">
        <f t="shared" ref="D390:D414" si="19">A390*C390</f>
        <v>0</v>
      </c>
      <c r="E390" t="str">
        <f t="shared" si="17"/>
        <v/>
      </c>
      <c r="K390">
        <v>376</v>
      </c>
    </row>
    <row r="391" spans="1:11" ht="16.2">
      <c r="A391">
        <v>377</v>
      </c>
      <c r="B391" s="763">
        <f>実施計画様式!AI458</f>
        <v>0</v>
      </c>
      <c r="C391">
        <f t="shared" si="18"/>
        <v>0</v>
      </c>
      <c r="D391">
        <f t="shared" si="19"/>
        <v>0</v>
      </c>
      <c r="E391" t="str">
        <f t="shared" si="17"/>
        <v/>
      </c>
      <c r="K391">
        <v>377</v>
      </c>
    </row>
    <row r="392" spans="1:11" ht="16.2">
      <c r="A392">
        <v>378</v>
      </c>
      <c r="B392" s="763">
        <f>実施計画様式!AI459</f>
        <v>0</v>
      </c>
      <c r="C392">
        <f t="shared" si="18"/>
        <v>0</v>
      </c>
      <c r="D392">
        <f t="shared" si="19"/>
        <v>0</v>
      </c>
      <c r="E392" t="str">
        <f t="shared" si="17"/>
        <v/>
      </c>
      <c r="K392">
        <v>378</v>
      </c>
    </row>
    <row r="393" spans="1:11" ht="16.2">
      <c r="A393">
        <v>379</v>
      </c>
      <c r="B393" s="763">
        <f>実施計画様式!AI460</f>
        <v>0</v>
      </c>
      <c r="C393">
        <f t="shared" si="18"/>
        <v>0</v>
      </c>
      <c r="D393">
        <f t="shared" si="19"/>
        <v>0</v>
      </c>
      <c r="E393" t="str">
        <f t="shared" si="17"/>
        <v/>
      </c>
      <c r="K393">
        <v>379</v>
      </c>
    </row>
    <row r="394" spans="1:11" ht="16.2">
      <c r="A394">
        <v>380</v>
      </c>
      <c r="B394" s="763">
        <f>実施計画様式!AI461</f>
        <v>0</v>
      </c>
      <c r="C394">
        <f t="shared" si="18"/>
        <v>0</v>
      </c>
      <c r="D394">
        <f t="shared" si="19"/>
        <v>0</v>
      </c>
      <c r="E394" t="str">
        <f t="shared" si="17"/>
        <v/>
      </c>
      <c r="K394">
        <v>380</v>
      </c>
    </row>
    <row r="395" spans="1:11" ht="16.2">
      <c r="A395">
        <v>381</v>
      </c>
      <c r="B395" s="763">
        <f>実施計画様式!AI462</f>
        <v>0</v>
      </c>
      <c r="C395">
        <f t="shared" si="18"/>
        <v>0</v>
      </c>
      <c r="D395">
        <f t="shared" si="19"/>
        <v>0</v>
      </c>
      <c r="E395" t="str">
        <f t="shared" si="17"/>
        <v/>
      </c>
      <c r="K395">
        <v>381</v>
      </c>
    </row>
    <row r="396" spans="1:11" ht="16.2">
      <c r="A396">
        <v>382</v>
      </c>
      <c r="B396" s="763">
        <f>実施計画様式!AI463</f>
        <v>0</v>
      </c>
      <c r="C396">
        <f t="shared" si="18"/>
        <v>0</v>
      </c>
      <c r="D396">
        <f t="shared" si="19"/>
        <v>0</v>
      </c>
      <c r="E396" t="str">
        <f t="shared" si="17"/>
        <v/>
      </c>
      <c r="K396">
        <v>382</v>
      </c>
    </row>
    <row r="397" spans="1:11" ht="16.2">
      <c r="A397">
        <v>383</v>
      </c>
      <c r="B397" s="763">
        <f>実施計画様式!AI464</f>
        <v>0</v>
      </c>
      <c r="C397">
        <f t="shared" si="18"/>
        <v>0</v>
      </c>
      <c r="D397">
        <f t="shared" si="19"/>
        <v>0</v>
      </c>
      <c r="E397" t="str">
        <f t="shared" si="17"/>
        <v/>
      </c>
      <c r="K397">
        <v>383</v>
      </c>
    </row>
    <row r="398" spans="1:11" ht="16.2">
      <c r="A398">
        <v>384</v>
      </c>
      <c r="B398" s="763">
        <f>実施計画様式!AI465</f>
        <v>0</v>
      </c>
      <c r="C398">
        <f t="shared" si="18"/>
        <v>0</v>
      </c>
      <c r="D398">
        <f t="shared" si="19"/>
        <v>0</v>
      </c>
      <c r="E398" t="str">
        <f t="shared" si="17"/>
        <v/>
      </c>
      <c r="K398">
        <v>384</v>
      </c>
    </row>
    <row r="399" spans="1:11" ht="16.2">
      <c r="A399">
        <v>385</v>
      </c>
      <c r="B399" s="763">
        <f>実施計画様式!AI466</f>
        <v>0</v>
      </c>
      <c r="C399">
        <f t="shared" si="18"/>
        <v>0</v>
      </c>
      <c r="D399">
        <f t="shared" si="19"/>
        <v>0</v>
      </c>
      <c r="E399" t="str">
        <f t="shared" si="17"/>
        <v/>
      </c>
      <c r="K399">
        <v>385</v>
      </c>
    </row>
    <row r="400" spans="1:11" ht="16.2">
      <c r="A400">
        <v>386</v>
      </c>
      <c r="B400" s="763">
        <f>実施計画様式!AI467</f>
        <v>0</v>
      </c>
      <c r="C400">
        <f t="shared" si="18"/>
        <v>0</v>
      </c>
      <c r="D400">
        <f t="shared" si="19"/>
        <v>0</v>
      </c>
      <c r="E400" t="str">
        <f t="shared" si="17"/>
        <v/>
      </c>
      <c r="K400">
        <v>386</v>
      </c>
    </row>
    <row r="401" spans="1:11" ht="16.2">
      <c r="A401">
        <v>387</v>
      </c>
      <c r="B401" s="763">
        <f>実施計画様式!AI468</f>
        <v>0</v>
      </c>
      <c r="C401">
        <f t="shared" si="18"/>
        <v>0</v>
      </c>
      <c r="D401">
        <f t="shared" si="19"/>
        <v>0</v>
      </c>
      <c r="E401" t="str">
        <f t="shared" si="17"/>
        <v/>
      </c>
      <c r="K401">
        <v>387</v>
      </c>
    </row>
    <row r="402" spans="1:11" ht="16.2">
      <c r="A402">
        <v>388</v>
      </c>
      <c r="B402" s="763">
        <f>実施計画様式!AI469</f>
        <v>0</v>
      </c>
      <c r="C402">
        <f t="shared" si="18"/>
        <v>0</v>
      </c>
      <c r="D402">
        <f t="shared" si="19"/>
        <v>0</v>
      </c>
      <c r="E402" t="str">
        <f t="shared" si="17"/>
        <v/>
      </c>
      <c r="K402">
        <v>388</v>
      </c>
    </row>
    <row r="403" spans="1:11" ht="17.25" customHeight="1">
      <c r="A403">
        <v>389</v>
      </c>
      <c r="B403" s="763">
        <f>実施計画様式!AI470</f>
        <v>0</v>
      </c>
      <c r="C403">
        <f t="shared" si="18"/>
        <v>0</v>
      </c>
      <c r="D403">
        <f t="shared" si="19"/>
        <v>0</v>
      </c>
      <c r="E403" t="str">
        <f t="shared" si="17"/>
        <v/>
      </c>
      <c r="K403">
        <v>389</v>
      </c>
    </row>
    <row r="404" spans="1:11" ht="17.25" customHeight="1">
      <c r="A404">
        <v>390</v>
      </c>
      <c r="B404" s="763">
        <f>実施計画様式!AI471</f>
        <v>0</v>
      </c>
      <c r="C404">
        <f t="shared" si="18"/>
        <v>0</v>
      </c>
      <c r="D404">
        <f t="shared" si="19"/>
        <v>0</v>
      </c>
      <c r="E404" t="str">
        <f t="shared" ref="E404:E414" si="20">IFERROR(VLOOKUP(D404,$K$20:$K$414,1,FALSE),"")</f>
        <v/>
      </c>
      <c r="K404">
        <v>390</v>
      </c>
    </row>
    <row r="405" spans="1:11" ht="17.25" customHeight="1">
      <c r="A405">
        <v>391</v>
      </c>
      <c r="B405" s="763">
        <f>実施計画様式!AI472</f>
        <v>0</v>
      </c>
      <c r="C405">
        <f t="shared" si="18"/>
        <v>0</v>
      </c>
      <c r="D405">
        <f t="shared" si="19"/>
        <v>0</v>
      </c>
      <c r="E405" t="str">
        <f t="shared" si="20"/>
        <v/>
      </c>
      <c r="K405">
        <v>391</v>
      </c>
    </row>
    <row r="406" spans="1:11" ht="17.25" customHeight="1">
      <c r="A406">
        <v>392</v>
      </c>
      <c r="B406" s="763">
        <f>実施計画様式!AI473</f>
        <v>0</v>
      </c>
      <c r="C406">
        <f t="shared" si="18"/>
        <v>0</v>
      </c>
      <c r="D406">
        <f t="shared" si="19"/>
        <v>0</v>
      </c>
      <c r="E406" t="str">
        <f t="shared" si="20"/>
        <v/>
      </c>
      <c r="K406">
        <v>392</v>
      </c>
    </row>
    <row r="407" spans="1:11" ht="17.25" customHeight="1">
      <c r="A407">
        <v>393</v>
      </c>
      <c r="B407" s="763">
        <f>実施計画様式!AI474</f>
        <v>0</v>
      </c>
      <c r="C407">
        <f t="shared" si="18"/>
        <v>0</v>
      </c>
      <c r="D407">
        <f t="shared" si="19"/>
        <v>0</v>
      </c>
      <c r="E407" t="str">
        <f t="shared" si="20"/>
        <v/>
      </c>
      <c r="K407">
        <v>393</v>
      </c>
    </row>
    <row r="408" spans="1:11" ht="17.25" customHeight="1">
      <c r="A408">
        <v>394</v>
      </c>
      <c r="B408" s="763">
        <f>実施計画様式!AI475</f>
        <v>0</v>
      </c>
      <c r="C408">
        <f t="shared" si="18"/>
        <v>0</v>
      </c>
      <c r="D408">
        <f t="shared" si="19"/>
        <v>0</v>
      </c>
      <c r="E408" t="str">
        <f t="shared" si="20"/>
        <v/>
      </c>
      <c r="K408">
        <v>394</v>
      </c>
    </row>
    <row r="409" spans="1:11" ht="17.25" customHeight="1">
      <c r="A409">
        <v>395</v>
      </c>
      <c r="B409" s="763">
        <f>実施計画様式!AI476</f>
        <v>0</v>
      </c>
      <c r="C409">
        <f t="shared" si="18"/>
        <v>0</v>
      </c>
      <c r="D409">
        <f t="shared" si="19"/>
        <v>0</v>
      </c>
      <c r="E409" t="str">
        <f t="shared" si="20"/>
        <v/>
      </c>
      <c r="K409">
        <v>395</v>
      </c>
    </row>
    <row r="410" spans="1:11" ht="17.25" customHeight="1">
      <c r="A410">
        <v>396</v>
      </c>
      <c r="B410" s="763">
        <f>実施計画様式!AI477</f>
        <v>0</v>
      </c>
      <c r="C410">
        <f t="shared" si="18"/>
        <v>0</v>
      </c>
      <c r="D410">
        <f t="shared" si="19"/>
        <v>0</v>
      </c>
      <c r="E410" t="str">
        <f t="shared" si="20"/>
        <v/>
      </c>
      <c r="K410">
        <v>396</v>
      </c>
    </row>
    <row r="411" spans="1:11" ht="17.25" customHeight="1">
      <c r="A411">
        <v>397</v>
      </c>
      <c r="B411" s="763">
        <f>実施計画様式!AI478</f>
        <v>0</v>
      </c>
      <c r="C411">
        <f t="shared" si="18"/>
        <v>0</v>
      </c>
      <c r="D411">
        <f t="shared" si="19"/>
        <v>0</v>
      </c>
      <c r="E411" t="str">
        <f t="shared" si="20"/>
        <v/>
      </c>
      <c r="K411">
        <v>397</v>
      </c>
    </row>
    <row r="412" spans="1:11" ht="17.25" customHeight="1">
      <c r="A412">
        <v>398</v>
      </c>
      <c r="B412" s="763">
        <f>実施計画様式!AI479</f>
        <v>0</v>
      </c>
      <c r="C412">
        <f t="shared" si="18"/>
        <v>0</v>
      </c>
      <c r="D412">
        <f t="shared" si="19"/>
        <v>0</v>
      </c>
      <c r="E412" t="str">
        <f t="shared" si="20"/>
        <v/>
      </c>
      <c r="K412">
        <v>398</v>
      </c>
    </row>
    <row r="413" spans="1:11" ht="17.25" customHeight="1">
      <c r="A413">
        <v>399</v>
      </c>
      <c r="B413" s="763">
        <f>実施計画様式!AI480</f>
        <v>0</v>
      </c>
      <c r="C413">
        <f t="shared" si="18"/>
        <v>0</v>
      </c>
      <c r="D413">
        <f t="shared" si="19"/>
        <v>0</v>
      </c>
      <c r="E413" t="str">
        <f t="shared" si="20"/>
        <v/>
      </c>
      <c r="K413">
        <v>399</v>
      </c>
    </row>
    <row r="414" spans="1:11" ht="17.25" customHeight="1">
      <c r="A414">
        <v>400</v>
      </c>
      <c r="B414" s="763">
        <f>実施計画様式!AI481</f>
        <v>0</v>
      </c>
      <c r="C414">
        <f t="shared" si="18"/>
        <v>0</v>
      </c>
      <c r="D414">
        <f t="shared" si="19"/>
        <v>0</v>
      </c>
      <c r="E414" t="str">
        <f t="shared" si="20"/>
        <v/>
      </c>
      <c r="K414">
        <v>400</v>
      </c>
    </row>
  </sheetData>
  <mergeCells count="2">
    <mergeCell ref="B1:B4"/>
    <mergeCell ref="C1:E4"/>
  </mergeCells>
  <phoneticPr fontId="19"/>
  <conditionalFormatting sqref="B392:B393">
    <cfRule type="expression" dxfId="3" priority="29">
      <formula>B392&lt;&gt;#REF!</formula>
    </cfRule>
  </conditionalFormatting>
  <conditionalFormatting sqref="B388:B391">
    <cfRule type="expression" dxfId="2" priority="31">
      <formula>B388&lt;&gt;#REF!</formula>
    </cfRule>
  </conditionalFormatting>
  <pageMargins left="0.7" right="0.7" top="0.75" bottom="0.75" header="0.3" footer="0.3"/>
  <pageSetup paperSize="9"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x14:cfRule type="expression" priority="25" id="{B9A05F7D-3E1C-4F56-9CCB-8EB203AEB5C8}">
            <xm:f>B6&lt;&gt;朱色変色!D100</xm:f>
            <x14:dxf>
              <fill>
                <patternFill>
                  <bgColor theme="5" tint="0.8"/>
                </patternFill>
              </fill>
            </x14:dxf>
          </x14:cfRule>
          <xm:sqref>B6:B387</xm:sqref>
        </x14:conditionalFormatting>
        <x14:conditionalFormatting xmlns:xm="http://schemas.microsoft.com/office/excel/2006/main">
          <x14:cfRule type="expression" priority="28" id="{76561BD1-F658-4AEF-8048-AB606EBCFDF0}">
            <xm:f>B394&lt;&gt;朱色変色!D482</xm:f>
            <x14:dxf>
              <fill>
                <patternFill>
                  <bgColor theme="5" tint="0.8"/>
                </patternFill>
              </fill>
            </x14:dxf>
          </x14:cfRule>
          <xm:sqref>B394:B414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dimension ref="A1:E1789"/>
  <sheetViews>
    <sheetView topLeftCell="A1730" workbookViewId="0">
      <selection activeCell="A82" sqref="A82"/>
    </sheetView>
  </sheetViews>
  <sheetFormatPr defaultRowHeight="13.2"/>
  <cols>
    <col min="1" max="1" width="22.77734375" bestFit="1" customWidth="1"/>
  </cols>
  <sheetData>
    <row r="1" spans="1:5">
      <c r="A1" t="s">
        <v>5639</v>
      </c>
      <c r="B1" t="s">
        <v>6710</v>
      </c>
      <c r="C1" t="s">
        <v>4980</v>
      </c>
      <c r="D1" t="s">
        <v>6292</v>
      </c>
      <c r="E1" t="s">
        <v>6294</v>
      </c>
    </row>
    <row r="2" spans="1:5">
      <c r="A2" t="s">
        <v>430</v>
      </c>
      <c r="B2" t="s">
        <v>3737</v>
      </c>
      <c r="C2" t="s">
        <v>6072</v>
      </c>
      <c r="D2" t="s">
        <v>430</v>
      </c>
    </row>
    <row r="3" spans="1:5">
      <c r="A3" t="s">
        <v>3037</v>
      </c>
      <c r="B3" t="s">
        <v>5070</v>
      </c>
      <c r="C3" t="s">
        <v>422</v>
      </c>
      <c r="D3" t="s">
        <v>430</v>
      </c>
      <c r="E3" t="s">
        <v>431</v>
      </c>
    </row>
    <row r="4" spans="1:5">
      <c r="A4" t="s">
        <v>6353</v>
      </c>
      <c r="B4" t="s">
        <v>5071</v>
      </c>
      <c r="C4" t="s">
        <v>424</v>
      </c>
      <c r="D4" t="s">
        <v>430</v>
      </c>
      <c r="E4" t="s">
        <v>438</v>
      </c>
    </row>
    <row r="5" spans="1:5">
      <c r="A5" t="s">
        <v>6354</v>
      </c>
      <c r="B5" t="s">
        <v>5072</v>
      </c>
      <c r="C5" t="s">
        <v>380</v>
      </c>
      <c r="D5" t="s">
        <v>430</v>
      </c>
      <c r="E5" t="s">
        <v>282</v>
      </c>
    </row>
    <row r="6" spans="1:5">
      <c r="A6" t="s">
        <v>2003</v>
      </c>
      <c r="B6" t="s">
        <v>2484</v>
      </c>
      <c r="C6" t="s">
        <v>451</v>
      </c>
      <c r="D6" t="s">
        <v>430</v>
      </c>
      <c r="E6" t="s">
        <v>456</v>
      </c>
    </row>
    <row r="7" spans="1:5">
      <c r="A7" t="s">
        <v>6356</v>
      </c>
      <c r="B7" t="s">
        <v>3023</v>
      </c>
      <c r="C7" t="s">
        <v>460</v>
      </c>
      <c r="D7" t="s">
        <v>430</v>
      </c>
      <c r="E7" t="s">
        <v>466</v>
      </c>
    </row>
    <row r="8" spans="1:5">
      <c r="A8" t="s">
        <v>6357</v>
      </c>
      <c r="B8" t="s">
        <v>5073</v>
      </c>
      <c r="C8" t="s">
        <v>471</v>
      </c>
      <c r="D8" t="s">
        <v>430</v>
      </c>
      <c r="E8" t="s">
        <v>481</v>
      </c>
    </row>
    <row r="9" spans="1:5">
      <c r="A9" t="s">
        <v>6358</v>
      </c>
      <c r="B9" t="s">
        <v>5074</v>
      </c>
      <c r="C9" t="s">
        <v>485</v>
      </c>
      <c r="D9" t="s">
        <v>430</v>
      </c>
      <c r="E9" t="s">
        <v>274</v>
      </c>
    </row>
    <row r="10" spans="1:5">
      <c r="A10" t="s">
        <v>6359</v>
      </c>
      <c r="B10" t="s">
        <v>5076</v>
      </c>
      <c r="C10" t="s">
        <v>495</v>
      </c>
      <c r="D10" t="s">
        <v>430</v>
      </c>
      <c r="E10" t="s">
        <v>500</v>
      </c>
    </row>
    <row r="11" spans="1:5">
      <c r="A11" t="s">
        <v>1745</v>
      </c>
      <c r="B11" t="s">
        <v>3335</v>
      </c>
      <c r="C11" t="s">
        <v>502</v>
      </c>
      <c r="D11" t="s">
        <v>430</v>
      </c>
      <c r="E11" t="s">
        <v>515</v>
      </c>
    </row>
    <row r="12" spans="1:5">
      <c r="A12" t="s">
        <v>6360</v>
      </c>
      <c r="B12" t="s">
        <v>1791</v>
      </c>
      <c r="C12" t="s">
        <v>520</v>
      </c>
      <c r="D12" t="s">
        <v>430</v>
      </c>
      <c r="E12" t="s">
        <v>526</v>
      </c>
    </row>
    <row r="13" spans="1:5">
      <c r="A13" t="s">
        <v>6361</v>
      </c>
      <c r="B13" t="s">
        <v>4115</v>
      </c>
      <c r="C13" t="s">
        <v>538</v>
      </c>
      <c r="D13" t="s">
        <v>430</v>
      </c>
      <c r="E13" t="s">
        <v>539</v>
      </c>
    </row>
    <row r="14" spans="1:5">
      <c r="A14" t="s">
        <v>6362</v>
      </c>
      <c r="B14" t="s">
        <v>1678</v>
      </c>
      <c r="C14" t="s">
        <v>548</v>
      </c>
      <c r="D14" t="s">
        <v>430</v>
      </c>
      <c r="E14" t="s">
        <v>551</v>
      </c>
    </row>
    <row r="15" spans="1:5">
      <c r="A15" t="s">
        <v>141</v>
      </c>
      <c r="B15" t="s">
        <v>3257</v>
      </c>
      <c r="C15" t="s">
        <v>558</v>
      </c>
      <c r="D15" t="s">
        <v>430</v>
      </c>
      <c r="E15" t="s">
        <v>561</v>
      </c>
    </row>
    <row r="16" spans="1:5">
      <c r="A16" t="s">
        <v>2274</v>
      </c>
      <c r="B16" t="s">
        <v>1343</v>
      </c>
      <c r="C16" t="s">
        <v>571</v>
      </c>
      <c r="D16" t="s">
        <v>430</v>
      </c>
      <c r="E16" t="s">
        <v>315</v>
      </c>
    </row>
    <row r="17" spans="1:5">
      <c r="A17" t="s">
        <v>6363</v>
      </c>
      <c r="B17" t="s">
        <v>5077</v>
      </c>
      <c r="C17" t="s">
        <v>572</v>
      </c>
      <c r="D17" t="s">
        <v>430</v>
      </c>
      <c r="E17" t="s">
        <v>579</v>
      </c>
    </row>
    <row r="18" spans="1:5">
      <c r="A18" t="s">
        <v>6364</v>
      </c>
      <c r="B18" t="s">
        <v>4377</v>
      </c>
      <c r="C18" t="s">
        <v>583</v>
      </c>
      <c r="D18" t="s">
        <v>430</v>
      </c>
      <c r="E18" t="s">
        <v>586</v>
      </c>
    </row>
    <row r="19" spans="1:5">
      <c r="A19" t="s">
        <v>1796</v>
      </c>
      <c r="B19" t="s">
        <v>950</v>
      </c>
      <c r="C19" t="s">
        <v>595</v>
      </c>
      <c r="D19" t="s">
        <v>430</v>
      </c>
      <c r="E19" t="s">
        <v>601</v>
      </c>
    </row>
    <row r="20" spans="1:5">
      <c r="A20" t="s">
        <v>121</v>
      </c>
      <c r="B20" t="s">
        <v>4972</v>
      </c>
      <c r="C20" t="s">
        <v>611</v>
      </c>
      <c r="D20" t="s">
        <v>430</v>
      </c>
      <c r="E20" t="s">
        <v>613</v>
      </c>
    </row>
    <row r="21" spans="1:5">
      <c r="A21" t="s">
        <v>4005</v>
      </c>
      <c r="B21" t="s">
        <v>5079</v>
      </c>
      <c r="C21" t="s">
        <v>615</v>
      </c>
      <c r="D21" t="s">
        <v>430</v>
      </c>
      <c r="E21" t="s">
        <v>621</v>
      </c>
    </row>
    <row r="22" spans="1:5">
      <c r="A22" t="s">
        <v>6365</v>
      </c>
      <c r="B22" t="s">
        <v>3666</v>
      </c>
      <c r="C22" t="s">
        <v>633</v>
      </c>
      <c r="D22" t="s">
        <v>430</v>
      </c>
      <c r="E22" t="s">
        <v>542</v>
      </c>
    </row>
    <row r="23" spans="1:5">
      <c r="A23" t="s">
        <v>6366</v>
      </c>
      <c r="B23" t="s">
        <v>2915</v>
      </c>
      <c r="C23" t="s">
        <v>640</v>
      </c>
      <c r="D23" t="s">
        <v>430</v>
      </c>
      <c r="E23" t="s">
        <v>643</v>
      </c>
    </row>
    <row r="24" spans="1:5">
      <c r="A24" t="s">
        <v>6367</v>
      </c>
      <c r="B24" t="s">
        <v>3921</v>
      </c>
      <c r="C24" t="s">
        <v>656</v>
      </c>
      <c r="D24" t="s">
        <v>430</v>
      </c>
      <c r="E24" t="s">
        <v>250</v>
      </c>
    </row>
    <row r="25" spans="1:5">
      <c r="A25" t="s">
        <v>6368</v>
      </c>
      <c r="B25" t="s">
        <v>5080</v>
      </c>
      <c r="C25" t="s">
        <v>661</v>
      </c>
      <c r="D25" t="s">
        <v>430</v>
      </c>
      <c r="E25" t="s">
        <v>671</v>
      </c>
    </row>
    <row r="26" spans="1:5">
      <c r="A26" t="s">
        <v>6369</v>
      </c>
      <c r="B26" t="s">
        <v>2836</v>
      </c>
      <c r="C26" t="s">
        <v>61</v>
      </c>
      <c r="D26" t="s">
        <v>430</v>
      </c>
      <c r="E26" t="s">
        <v>678</v>
      </c>
    </row>
    <row r="27" spans="1:5">
      <c r="A27" t="s">
        <v>4194</v>
      </c>
      <c r="B27" t="s">
        <v>4837</v>
      </c>
      <c r="C27" t="s">
        <v>686</v>
      </c>
      <c r="D27" t="s">
        <v>430</v>
      </c>
      <c r="E27" t="s">
        <v>688</v>
      </c>
    </row>
    <row r="28" spans="1:5">
      <c r="A28" t="s">
        <v>5359</v>
      </c>
      <c r="B28" t="s">
        <v>5081</v>
      </c>
      <c r="C28" t="s">
        <v>652</v>
      </c>
      <c r="D28" t="s">
        <v>430</v>
      </c>
      <c r="E28" t="s">
        <v>696</v>
      </c>
    </row>
    <row r="29" spans="1:5">
      <c r="A29" t="s">
        <v>6370</v>
      </c>
      <c r="B29" t="s">
        <v>5082</v>
      </c>
      <c r="C29" t="s">
        <v>708</v>
      </c>
      <c r="D29" t="s">
        <v>430</v>
      </c>
      <c r="E29" t="s">
        <v>710</v>
      </c>
    </row>
    <row r="30" spans="1:5">
      <c r="A30" t="s">
        <v>6170</v>
      </c>
      <c r="B30" t="s">
        <v>2487</v>
      </c>
      <c r="C30" t="s">
        <v>719</v>
      </c>
      <c r="D30" t="s">
        <v>430</v>
      </c>
      <c r="E30" t="s">
        <v>723</v>
      </c>
    </row>
    <row r="31" spans="1:5">
      <c r="A31" t="s">
        <v>6112</v>
      </c>
      <c r="B31" t="s">
        <v>3385</v>
      </c>
      <c r="C31" t="s">
        <v>724</v>
      </c>
      <c r="D31" t="s">
        <v>430</v>
      </c>
      <c r="E31" t="s">
        <v>728</v>
      </c>
    </row>
    <row r="32" spans="1:5">
      <c r="A32" t="s">
        <v>6371</v>
      </c>
      <c r="B32" t="s">
        <v>4034</v>
      </c>
      <c r="C32" t="s">
        <v>733</v>
      </c>
      <c r="D32" t="s">
        <v>430</v>
      </c>
      <c r="E32" t="s">
        <v>735</v>
      </c>
    </row>
    <row r="33" spans="1:5">
      <c r="A33" t="s">
        <v>6372</v>
      </c>
      <c r="B33" t="s">
        <v>5083</v>
      </c>
      <c r="C33" t="s">
        <v>739</v>
      </c>
      <c r="D33" t="s">
        <v>430</v>
      </c>
      <c r="E33" t="s">
        <v>748</v>
      </c>
    </row>
    <row r="34" spans="1:5">
      <c r="A34" t="s">
        <v>991</v>
      </c>
      <c r="B34" t="s">
        <v>2249</v>
      </c>
      <c r="C34" t="s">
        <v>750</v>
      </c>
      <c r="D34" t="s">
        <v>430</v>
      </c>
      <c r="E34" t="s">
        <v>755</v>
      </c>
    </row>
    <row r="35" spans="1:5">
      <c r="A35" t="s">
        <v>6374</v>
      </c>
      <c r="B35" t="s">
        <v>4467</v>
      </c>
      <c r="C35" t="s">
        <v>757</v>
      </c>
      <c r="D35" t="s">
        <v>430</v>
      </c>
      <c r="E35" t="s">
        <v>760</v>
      </c>
    </row>
    <row r="36" spans="1:5">
      <c r="A36" t="s">
        <v>174</v>
      </c>
      <c r="B36" t="s">
        <v>5085</v>
      </c>
      <c r="C36" t="s">
        <v>291</v>
      </c>
      <c r="D36" t="s">
        <v>430</v>
      </c>
      <c r="E36" t="s">
        <v>513</v>
      </c>
    </row>
    <row r="37" spans="1:5">
      <c r="A37" t="s">
        <v>675</v>
      </c>
      <c r="B37" t="s">
        <v>1824</v>
      </c>
      <c r="C37" t="s">
        <v>766</v>
      </c>
      <c r="D37" t="s">
        <v>430</v>
      </c>
      <c r="E37" t="s">
        <v>768</v>
      </c>
    </row>
    <row r="38" spans="1:5">
      <c r="A38" t="s">
        <v>2403</v>
      </c>
      <c r="B38" t="s">
        <v>5086</v>
      </c>
      <c r="C38" t="s">
        <v>773</v>
      </c>
      <c r="D38" t="s">
        <v>430</v>
      </c>
      <c r="E38" t="s">
        <v>785</v>
      </c>
    </row>
    <row r="39" spans="1:5">
      <c r="A39" t="s">
        <v>6375</v>
      </c>
      <c r="B39" t="s">
        <v>1920</v>
      </c>
      <c r="C39" t="s">
        <v>791</v>
      </c>
      <c r="D39" t="s">
        <v>430</v>
      </c>
      <c r="E39" t="s">
        <v>795</v>
      </c>
    </row>
    <row r="40" spans="1:5">
      <c r="A40" t="s">
        <v>6376</v>
      </c>
      <c r="B40" t="s">
        <v>5089</v>
      </c>
      <c r="C40" t="s">
        <v>703</v>
      </c>
      <c r="D40" t="s">
        <v>430</v>
      </c>
      <c r="E40" t="s">
        <v>804</v>
      </c>
    </row>
    <row r="41" spans="1:5">
      <c r="A41" t="s">
        <v>6377</v>
      </c>
      <c r="B41" t="s">
        <v>3682</v>
      </c>
      <c r="C41" t="s">
        <v>811</v>
      </c>
      <c r="D41" t="s">
        <v>430</v>
      </c>
      <c r="E41" t="s">
        <v>813</v>
      </c>
    </row>
    <row r="42" spans="1:5">
      <c r="A42" t="s">
        <v>6379</v>
      </c>
      <c r="B42" t="s">
        <v>2311</v>
      </c>
      <c r="C42" t="s">
        <v>816</v>
      </c>
      <c r="D42" t="s">
        <v>430</v>
      </c>
      <c r="E42" t="s">
        <v>535</v>
      </c>
    </row>
    <row r="43" spans="1:5">
      <c r="A43" t="s">
        <v>861</v>
      </c>
      <c r="B43" t="s">
        <v>5091</v>
      </c>
      <c r="C43" t="s">
        <v>817</v>
      </c>
      <c r="D43" t="s">
        <v>430</v>
      </c>
      <c r="E43" t="s">
        <v>824</v>
      </c>
    </row>
    <row r="44" spans="1:5">
      <c r="A44" t="s">
        <v>3356</v>
      </c>
      <c r="B44" t="s">
        <v>5094</v>
      </c>
      <c r="C44" t="s">
        <v>825</v>
      </c>
      <c r="D44" t="s">
        <v>430</v>
      </c>
      <c r="E44" t="s">
        <v>94</v>
      </c>
    </row>
    <row r="45" spans="1:5">
      <c r="A45" t="s">
        <v>6380</v>
      </c>
      <c r="B45" t="s">
        <v>5096</v>
      </c>
      <c r="C45" t="s">
        <v>827</v>
      </c>
      <c r="D45" t="s">
        <v>430</v>
      </c>
      <c r="E45" t="s">
        <v>831</v>
      </c>
    </row>
    <row r="46" spans="1:5">
      <c r="A46" t="s">
        <v>6076</v>
      </c>
      <c r="B46" t="s">
        <v>1318</v>
      </c>
      <c r="C46" t="s">
        <v>834</v>
      </c>
      <c r="D46" t="s">
        <v>430</v>
      </c>
      <c r="E46" t="s">
        <v>838</v>
      </c>
    </row>
    <row r="47" spans="1:5">
      <c r="A47" t="s">
        <v>1026</v>
      </c>
      <c r="B47" t="s">
        <v>4818</v>
      </c>
      <c r="C47" t="s">
        <v>840</v>
      </c>
      <c r="D47" t="s">
        <v>430</v>
      </c>
      <c r="E47" t="s">
        <v>483</v>
      </c>
    </row>
    <row r="48" spans="1:5">
      <c r="A48" t="s">
        <v>6381</v>
      </c>
      <c r="B48" t="s">
        <v>5097</v>
      </c>
      <c r="C48" t="s">
        <v>843</v>
      </c>
      <c r="D48" t="s">
        <v>430</v>
      </c>
      <c r="E48" t="s">
        <v>845</v>
      </c>
    </row>
    <row r="49" spans="1:5">
      <c r="A49" t="s">
        <v>163</v>
      </c>
      <c r="B49" t="s">
        <v>5099</v>
      </c>
      <c r="C49" t="s">
        <v>855</v>
      </c>
      <c r="D49" t="s">
        <v>430</v>
      </c>
      <c r="E49" t="s">
        <v>859</v>
      </c>
    </row>
    <row r="50" spans="1:5">
      <c r="A50" t="s">
        <v>6383</v>
      </c>
      <c r="B50" t="s">
        <v>5101</v>
      </c>
      <c r="C50" t="s">
        <v>683</v>
      </c>
      <c r="D50" t="s">
        <v>430</v>
      </c>
      <c r="E50" t="s">
        <v>862</v>
      </c>
    </row>
    <row r="51" spans="1:5">
      <c r="A51" t="s">
        <v>6384</v>
      </c>
      <c r="B51" t="s">
        <v>4077</v>
      </c>
      <c r="C51" t="s">
        <v>864</v>
      </c>
      <c r="D51" t="s">
        <v>430</v>
      </c>
      <c r="E51" t="s">
        <v>868</v>
      </c>
    </row>
    <row r="52" spans="1:5">
      <c r="A52" t="s">
        <v>6385</v>
      </c>
      <c r="B52" t="s">
        <v>5104</v>
      </c>
      <c r="C52" t="s">
        <v>874</v>
      </c>
      <c r="D52" t="s">
        <v>430</v>
      </c>
      <c r="E52" t="s">
        <v>877</v>
      </c>
    </row>
    <row r="53" spans="1:5">
      <c r="A53" t="s">
        <v>280</v>
      </c>
      <c r="B53" t="s">
        <v>2626</v>
      </c>
      <c r="C53" t="s">
        <v>889</v>
      </c>
      <c r="D53" t="s">
        <v>430</v>
      </c>
      <c r="E53" t="s">
        <v>898</v>
      </c>
    </row>
    <row r="54" spans="1:5">
      <c r="A54" t="s">
        <v>6386</v>
      </c>
      <c r="B54" t="s">
        <v>5105</v>
      </c>
      <c r="C54" t="s">
        <v>914</v>
      </c>
      <c r="D54" t="s">
        <v>430</v>
      </c>
      <c r="E54" t="s">
        <v>925</v>
      </c>
    </row>
    <row r="55" spans="1:5">
      <c r="A55" t="s">
        <v>6388</v>
      </c>
      <c r="B55" t="s">
        <v>5108</v>
      </c>
      <c r="C55" t="s">
        <v>931</v>
      </c>
      <c r="D55" t="s">
        <v>430</v>
      </c>
      <c r="E55" t="s">
        <v>934</v>
      </c>
    </row>
    <row r="56" spans="1:5">
      <c r="A56" t="s">
        <v>6390</v>
      </c>
      <c r="B56" t="s">
        <v>524</v>
      </c>
      <c r="C56" t="s">
        <v>58</v>
      </c>
      <c r="D56" t="s">
        <v>430</v>
      </c>
      <c r="E56" t="s">
        <v>939</v>
      </c>
    </row>
    <row r="57" spans="1:5">
      <c r="A57" t="s">
        <v>6391</v>
      </c>
      <c r="B57" t="s">
        <v>4242</v>
      </c>
      <c r="C57" t="s">
        <v>948</v>
      </c>
      <c r="D57" t="s">
        <v>430</v>
      </c>
      <c r="E57" t="s">
        <v>801</v>
      </c>
    </row>
    <row r="58" spans="1:5">
      <c r="A58" t="s">
        <v>6392</v>
      </c>
      <c r="B58" t="s">
        <v>1155</v>
      </c>
      <c r="C58" t="s">
        <v>963</v>
      </c>
      <c r="D58" t="s">
        <v>430</v>
      </c>
      <c r="E58" t="s">
        <v>969</v>
      </c>
    </row>
    <row r="59" spans="1:5">
      <c r="A59" t="s">
        <v>2537</v>
      </c>
      <c r="B59" t="s">
        <v>5112</v>
      </c>
      <c r="C59" t="s">
        <v>981</v>
      </c>
      <c r="D59" t="s">
        <v>430</v>
      </c>
      <c r="E59" t="s">
        <v>986</v>
      </c>
    </row>
    <row r="60" spans="1:5">
      <c r="A60" t="s">
        <v>6394</v>
      </c>
      <c r="B60" t="s">
        <v>5113</v>
      </c>
      <c r="C60" t="s">
        <v>521</v>
      </c>
      <c r="D60" t="s">
        <v>430</v>
      </c>
      <c r="E60" t="s">
        <v>993</v>
      </c>
    </row>
    <row r="61" spans="1:5">
      <c r="A61" t="s">
        <v>6395</v>
      </c>
      <c r="B61" t="s">
        <v>2949</v>
      </c>
      <c r="C61" t="s">
        <v>994</v>
      </c>
      <c r="D61" t="s">
        <v>430</v>
      </c>
      <c r="E61" t="s">
        <v>997</v>
      </c>
    </row>
    <row r="62" spans="1:5">
      <c r="A62" t="s">
        <v>6396</v>
      </c>
      <c r="B62" t="s">
        <v>5116</v>
      </c>
      <c r="C62" t="s">
        <v>1003</v>
      </c>
      <c r="D62" t="s">
        <v>430</v>
      </c>
      <c r="E62" t="s">
        <v>1004</v>
      </c>
    </row>
    <row r="63" spans="1:5">
      <c r="A63" t="s">
        <v>3096</v>
      </c>
      <c r="B63" t="s">
        <v>342</v>
      </c>
      <c r="C63" t="s">
        <v>1010</v>
      </c>
      <c r="D63" t="s">
        <v>430</v>
      </c>
      <c r="E63" t="s">
        <v>637</v>
      </c>
    </row>
    <row r="64" spans="1:5">
      <c r="A64" t="s">
        <v>2142</v>
      </c>
      <c r="B64" t="s">
        <v>5118</v>
      </c>
      <c r="C64" t="s">
        <v>1012</v>
      </c>
      <c r="D64" t="s">
        <v>430</v>
      </c>
      <c r="E64" t="s">
        <v>1016</v>
      </c>
    </row>
    <row r="65" spans="1:5">
      <c r="A65" t="s">
        <v>5483</v>
      </c>
      <c r="B65" t="s">
        <v>2931</v>
      </c>
      <c r="C65" t="s">
        <v>1018</v>
      </c>
      <c r="D65" t="s">
        <v>430</v>
      </c>
      <c r="E65" t="s">
        <v>525</v>
      </c>
    </row>
    <row r="66" spans="1:5">
      <c r="A66" t="s">
        <v>5424</v>
      </c>
      <c r="B66" t="s">
        <v>1410</v>
      </c>
      <c r="C66" t="s">
        <v>1029</v>
      </c>
      <c r="D66" t="s">
        <v>430</v>
      </c>
      <c r="E66" t="s">
        <v>239</v>
      </c>
    </row>
    <row r="67" spans="1:5">
      <c r="A67" t="s">
        <v>6397</v>
      </c>
      <c r="B67" t="s">
        <v>4634</v>
      </c>
      <c r="C67" t="s">
        <v>298</v>
      </c>
      <c r="D67" t="s">
        <v>430</v>
      </c>
      <c r="E67" t="s">
        <v>805</v>
      </c>
    </row>
    <row r="68" spans="1:5">
      <c r="A68" t="s">
        <v>6398</v>
      </c>
      <c r="B68" t="s">
        <v>4211</v>
      </c>
      <c r="C68" t="s">
        <v>206</v>
      </c>
      <c r="D68" t="s">
        <v>430</v>
      </c>
      <c r="E68" t="s">
        <v>103</v>
      </c>
    </row>
    <row r="69" spans="1:5">
      <c r="A69" t="s">
        <v>6399</v>
      </c>
      <c r="B69" t="s">
        <v>2319</v>
      </c>
      <c r="C69" t="s">
        <v>984</v>
      </c>
      <c r="D69" t="s">
        <v>430</v>
      </c>
      <c r="E69" t="s">
        <v>1030</v>
      </c>
    </row>
    <row r="70" spans="1:5">
      <c r="A70" t="s">
        <v>6401</v>
      </c>
      <c r="B70" t="s">
        <v>2029</v>
      </c>
      <c r="C70" t="s">
        <v>1031</v>
      </c>
      <c r="D70" t="s">
        <v>430</v>
      </c>
      <c r="E70" t="s">
        <v>1036</v>
      </c>
    </row>
    <row r="71" spans="1:5">
      <c r="A71" t="s">
        <v>5930</v>
      </c>
      <c r="B71" t="s">
        <v>5120</v>
      </c>
      <c r="C71" t="s">
        <v>1038</v>
      </c>
      <c r="D71" t="s">
        <v>430</v>
      </c>
      <c r="E71" t="s">
        <v>592</v>
      </c>
    </row>
    <row r="72" spans="1:5">
      <c r="A72" t="s">
        <v>670</v>
      </c>
      <c r="B72" t="s">
        <v>5121</v>
      </c>
      <c r="C72" t="s">
        <v>44</v>
      </c>
      <c r="D72" t="s">
        <v>430</v>
      </c>
      <c r="E72" t="s">
        <v>1041</v>
      </c>
    </row>
    <row r="73" spans="1:5">
      <c r="A73" t="s">
        <v>6403</v>
      </c>
      <c r="B73" t="s">
        <v>5122</v>
      </c>
      <c r="C73" t="s">
        <v>682</v>
      </c>
      <c r="D73" t="s">
        <v>430</v>
      </c>
      <c r="E73" t="s">
        <v>73</v>
      </c>
    </row>
    <row r="74" spans="1:5">
      <c r="A74" t="s">
        <v>3732</v>
      </c>
      <c r="B74" t="s">
        <v>3278</v>
      </c>
      <c r="C74" t="s">
        <v>809</v>
      </c>
      <c r="D74" t="s">
        <v>430</v>
      </c>
      <c r="E74" t="s">
        <v>582</v>
      </c>
    </row>
    <row r="75" spans="1:5">
      <c r="A75" t="s">
        <v>383</v>
      </c>
      <c r="B75" t="s">
        <v>4952</v>
      </c>
      <c r="C75" t="s">
        <v>440</v>
      </c>
      <c r="D75" t="s">
        <v>430</v>
      </c>
      <c r="E75" t="s">
        <v>1047</v>
      </c>
    </row>
    <row r="76" spans="1:5">
      <c r="A76" t="s">
        <v>1169</v>
      </c>
      <c r="B76" t="s">
        <v>2494</v>
      </c>
      <c r="C76" t="s">
        <v>1051</v>
      </c>
      <c r="D76" t="s">
        <v>430</v>
      </c>
      <c r="E76" t="s">
        <v>630</v>
      </c>
    </row>
    <row r="77" spans="1:5">
      <c r="A77" t="s">
        <v>6404</v>
      </c>
      <c r="B77" t="s">
        <v>3715</v>
      </c>
      <c r="C77" t="s">
        <v>100</v>
      </c>
      <c r="D77" t="s">
        <v>430</v>
      </c>
      <c r="E77" t="s">
        <v>268</v>
      </c>
    </row>
    <row r="78" spans="1:5">
      <c r="A78" t="s">
        <v>6406</v>
      </c>
      <c r="B78" t="s">
        <v>4829</v>
      </c>
      <c r="C78" t="s">
        <v>1061</v>
      </c>
      <c r="D78" t="s">
        <v>430</v>
      </c>
      <c r="E78" t="s">
        <v>393</v>
      </c>
    </row>
    <row r="79" spans="1:5">
      <c r="A79" t="s">
        <v>3624</v>
      </c>
      <c r="B79" t="s">
        <v>5123</v>
      </c>
      <c r="C79" t="s">
        <v>178</v>
      </c>
      <c r="D79" t="s">
        <v>430</v>
      </c>
      <c r="E79" t="s">
        <v>1072</v>
      </c>
    </row>
    <row r="80" spans="1:5">
      <c r="A80" t="s">
        <v>6407</v>
      </c>
      <c r="B80" t="s">
        <v>4344</v>
      </c>
      <c r="C80" t="s">
        <v>321</v>
      </c>
      <c r="D80" t="s">
        <v>430</v>
      </c>
      <c r="E80" t="s">
        <v>1076</v>
      </c>
    </row>
    <row r="81" spans="1:5">
      <c r="A81" t="s">
        <v>4353</v>
      </c>
      <c r="B81" t="s">
        <v>5125</v>
      </c>
      <c r="C81" t="s">
        <v>1034</v>
      </c>
      <c r="D81" t="s">
        <v>430</v>
      </c>
      <c r="E81" t="s">
        <v>1086</v>
      </c>
    </row>
    <row r="82" spans="1:5">
      <c r="A82" t="s">
        <v>6408</v>
      </c>
      <c r="B82" t="s">
        <v>4874</v>
      </c>
      <c r="C82" t="s">
        <v>988</v>
      </c>
      <c r="D82" t="s">
        <v>430</v>
      </c>
      <c r="E82" t="s">
        <v>1096</v>
      </c>
    </row>
    <row r="83" spans="1:5">
      <c r="A83" t="s">
        <v>6409</v>
      </c>
      <c r="B83" t="s">
        <v>283</v>
      </c>
      <c r="C83" t="s">
        <v>85</v>
      </c>
      <c r="D83" t="s">
        <v>430</v>
      </c>
      <c r="E83" t="s">
        <v>1097</v>
      </c>
    </row>
    <row r="84" spans="1:5">
      <c r="A84" t="s">
        <v>5438</v>
      </c>
      <c r="B84" t="s">
        <v>4040</v>
      </c>
      <c r="C84" t="s">
        <v>1104</v>
      </c>
      <c r="D84" t="s">
        <v>430</v>
      </c>
      <c r="E84" t="s">
        <v>1110</v>
      </c>
    </row>
    <row r="85" spans="1:5">
      <c r="A85" t="s">
        <v>6411</v>
      </c>
      <c r="B85" t="s">
        <v>2969</v>
      </c>
      <c r="C85" t="s">
        <v>1101</v>
      </c>
      <c r="D85" t="s">
        <v>430</v>
      </c>
      <c r="E85" t="s">
        <v>1116</v>
      </c>
    </row>
    <row r="86" spans="1:5">
      <c r="A86" t="s">
        <v>1441</v>
      </c>
      <c r="B86" t="s">
        <v>1933</v>
      </c>
      <c r="C86" t="s">
        <v>626</v>
      </c>
      <c r="D86" t="s">
        <v>430</v>
      </c>
      <c r="E86" t="s">
        <v>856</v>
      </c>
    </row>
    <row r="87" spans="1:5">
      <c r="A87" t="s">
        <v>3549</v>
      </c>
      <c r="B87" t="s">
        <v>5127</v>
      </c>
      <c r="C87" t="s">
        <v>530</v>
      </c>
      <c r="D87" t="s">
        <v>430</v>
      </c>
      <c r="E87" t="s">
        <v>1124</v>
      </c>
    </row>
    <row r="88" spans="1:5">
      <c r="A88" t="s">
        <v>4626</v>
      </c>
      <c r="B88" t="s">
        <v>5128</v>
      </c>
      <c r="C88" t="s">
        <v>389</v>
      </c>
      <c r="D88" t="s">
        <v>430</v>
      </c>
      <c r="E88" t="s">
        <v>1134</v>
      </c>
    </row>
    <row r="89" spans="1:5">
      <c r="A89" t="s">
        <v>6413</v>
      </c>
      <c r="B89" t="s">
        <v>5130</v>
      </c>
      <c r="C89" t="s">
        <v>1135</v>
      </c>
      <c r="D89" t="s">
        <v>430</v>
      </c>
      <c r="E89" t="s">
        <v>81</v>
      </c>
    </row>
    <row r="90" spans="1:5">
      <c r="A90" t="s">
        <v>6414</v>
      </c>
      <c r="B90" t="s">
        <v>5133</v>
      </c>
      <c r="C90" t="s">
        <v>737</v>
      </c>
      <c r="D90" t="s">
        <v>430</v>
      </c>
      <c r="E90" t="s">
        <v>1142</v>
      </c>
    </row>
    <row r="91" spans="1:5">
      <c r="A91" t="s">
        <v>3048</v>
      </c>
      <c r="B91" t="s">
        <v>1756</v>
      </c>
      <c r="C91" t="s">
        <v>410</v>
      </c>
      <c r="D91" t="s">
        <v>430</v>
      </c>
      <c r="E91" t="s">
        <v>605</v>
      </c>
    </row>
    <row r="92" spans="1:5">
      <c r="A92" t="s">
        <v>5486</v>
      </c>
      <c r="B92" t="s">
        <v>5134</v>
      </c>
      <c r="C92" t="s">
        <v>781</v>
      </c>
      <c r="D92" t="s">
        <v>430</v>
      </c>
      <c r="E92" t="s">
        <v>676</v>
      </c>
    </row>
    <row r="93" spans="1:5">
      <c r="A93" t="s">
        <v>6416</v>
      </c>
      <c r="B93" t="s">
        <v>5135</v>
      </c>
      <c r="C93" t="s">
        <v>1143</v>
      </c>
      <c r="D93" t="s">
        <v>430</v>
      </c>
      <c r="E93" t="s">
        <v>1149</v>
      </c>
    </row>
    <row r="94" spans="1:5">
      <c r="A94" t="s">
        <v>6418</v>
      </c>
      <c r="B94" t="s">
        <v>5137</v>
      </c>
      <c r="C94" t="s">
        <v>1150</v>
      </c>
      <c r="D94" t="s">
        <v>430</v>
      </c>
      <c r="E94" t="s">
        <v>1153</v>
      </c>
    </row>
    <row r="95" spans="1:5">
      <c r="A95" t="s">
        <v>6420</v>
      </c>
      <c r="B95" t="s">
        <v>226</v>
      </c>
      <c r="C95" t="s">
        <v>1158</v>
      </c>
      <c r="D95" t="s">
        <v>430</v>
      </c>
      <c r="E95" t="s">
        <v>1013</v>
      </c>
    </row>
    <row r="96" spans="1:5">
      <c r="A96" t="s">
        <v>6421</v>
      </c>
      <c r="B96" t="s">
        <v>5139</v>
      </c>
      <c r="C96" t="s">
        <v>1159</v>
      </c>
      <c r="D96" t="s">
        <v>430</v>
      </c>
      <c r="E96" t="s">
        <v>1166</v>
      </c>
    </row>
    <row r="97" spans="1:5">
      <c r="A97" t="s">
        <v>6415</v>
      </c>
      <c r="B97" t="s">
        <v>2</v>
      </c>
      <c r="C97" t="s">
        <v>1170</v>
      </c>
      <c r="D97" t="s">
        <v>430</v>
      </c>
      <c r="E97" t="s">
        <v>154</v>
      </c>
    </row>
    <row r="98" spans="1:5">
      <c r="A98" t="s">
        <v>1991</v>
      </c>
      <c r="B98" t="s">
        <v>5142</v>
      </c>
      <c r="C98" t="s">
        <v>1074</v>
      </c>
      <c r="D98" t="s">
        <v>430</v>
      </c>
      <c r="E98" t="s">
        <v>1011</v>
      </c>
    </row>
    <row r="99" spans="1:5">
      <c r="A99" t="s">
        <v>42</v>
      </c>
      <c r="B99" t="s">
        <v>5144</v>
      </c>
      <c r="C99" t="s">
        <v>1174</v>
      </c>
      <c r="D99" t="s">
        <v>430</v>
      </c>
      <c r="E99" t="s">
        <v>1175</v>
      </c>
    </row>
    <row r="100" spans="1:5">
      <c r="A100" t="s">
        <v>4712</v>
      </c>
      <c r="B100" t="s">
        <v>1447</v>
      </c>
      <c r="C100" t="s">
        <v>314</v>
      </c>
      <c r="D100" t="s">
        <v>430</v>
      </c>
      <c r="E100" t="s">
        <v>1037</v>
      </c>
    </row>
    <row r="101" spans="1:5">
      <c r="A101" t="s">
        <v>5410</v>
      </c>
      <c r="B101" t="s">
        <v>5145</v>
      </c>
      <c r="C101" t="s">
        <v>554</v>
      </c>
      <c r="D101" t="s">
        <v>430</v>
      </c>
      <c r="E101" t="s">
        <v>1178</v>
      </c>
    </row>
    <row r="102" spans="1:5">
      <c r="A102" t="s">
        <v>2685</v>
      </c>
      <c r="B102" t="s">
        <v>2737</v>
      </c>
      <c r="C102" t="s">
        <v>608</v>
      </c>
      <c r="D102" t="s">
        <v>430</v>
      </c>
      <c r="E102" t="s">
        <v>101</v>
      </c>
    </row>
    <row r="103" spans="1:5">
      <c r="A103" t="s">
        <v>3419</v>
      </c>
      <c r="B103" t="s">
        <v>5146</v>
      </c>
      <c r="C103" t="s">
        <v>1179</v>
      </c>
      <c r="D103" t="s">
        <v>430</v>
      </c>
      <c r="E103" t="s">
        <v>919</v>
      </c>
    </row>
    <row r="104" spans="1:5">
      <c r="A104" t="s">
        <v>5961</v>
      </c>
      <c r="B104" t="s">
        <v>1672</v>
      </c>
      <c r="C104" t="s">
        <v>278</v>
      </c>
      <c r="D104" t="s">
        <v>430</v>
      </c>
      <c r="E104" t="s">
        <v>1181</v>
      </c>
    </row>
    <row r="105" spans="1:5">
      <c r="A105" t="s">
        <v>6422</v>
      </c>
      <c r="B105" t="s">
        <v>4265</v>
      </c>
      <c r="C105" t="s">
        <v>126</v>
      </c>
      <c r="D105" t="s">
        <v>430</v>
      </c>
      <c r="E105" t="s">
        <v>1185</v>
      </c>
    </row>
    <row r="106" spans="1:5">
      <c r="A106" t="s">
        <v>6423</v>
      </c>
      <c r="B106" t="s">
        <v>4903</v>
      </c>
      <c r="C106" t="s">
        <v>1187</v>
      </c>
      <c r="D106" t="s">
        <v>430</v>
      </c>
      <c r="E106" t="s">
        <v>591</v>
      </c>
    </row>
    <row r="107" spans="1:5">
      <c r="A107" t="s">
        <v>6426</v>
      </c>
      <c r="B107" t="s">
        <v>5147</v>
      </c>
      <c r="C107" t="s">
        <v>1070</v>
      </c>
      <c r="D107" t="s">
        <v>430</v>
      </c>
      <c r="E107" t="s">
        <v>134</v>
      </c>
    </row>
    <row r="108" spans="1:5">
      <c r="A108" t="s">
        <v>6427</v>
      </c>
      <c r="B108" t="s">
        <v>5149</v>
      </c>
      <c r="C108" t="s">
        <v>1191</v>
      </c>
      <c r="D108" t="s">
        <v>430</v>
      </c>
      <c r="E108" t="s">
        <v>11</v>
      </c>
    </row>
    <row r="109" spans="1:5">
      <c r="A109" t="s">
        <v>467</v>
      </c>
      <c r="B109" t="s">
        <v>1007</v>
      </c>
      <c r="C109" t="s">
        <v>885</v>
      </c>
      <c r="D109" t="s">
        <v>430</v>
      </c>
      <c r="E109" t="s">
        <v>1195</v>
      </c>
    </row>
    <row r="110" spans="1:5">
      <c r="A110" t="s">
        <v>6429</v>
      </c>
      <c r="B110" t="s">
        <v>5150</v>
      </c>
      <c r="C110" t="s">
        <v>6</v>
      </c>
      <c r="D110" t="s">
        <v>430</v>
      </c>
      <c r="E110" t="s">
        <v>130</v>
      </c>
    </row>
    <row r="111" spans="1:5">
      <c r="A111" t="s">
        <v>6431</v>
      </c>
      <c r="B111" t="s">
        <v>4549</v>
      </c>
      <c r="C111" t="s">
        <v>425</v>
      </c>
      <c r="D111" t="s">
        <v>430</v>
      </c>
      <c r="E111" t="s">
        <v>1198</v>
      </c>
    </row>
    <row r="112" spans="1:5">
      <c r="A112" t="s">
        <v>6432</v>
      </c>
      <c r="B112" t="s">
        <v>5152</v>
      </c>
      <c r="C112" t="s">
        <v>1207</v>
      </c>
      <c r="D112" t="s">
        <v>430</v>
      </c>
      <c r="E112" t="s">
        <v>434</v>
      </c>
    </row>
    <row r="113" spans="1:5">
      <c r="A113" t="s">
        <v>1790</v>
      </c>
      <c r="B113" t="s">
        <v>3961</v>
      </c>
      <c r="C113" t="s">
        <v>617</v>
      </c>
      <c r="D113" t="s">
        <v>430</v>
      </c>
      <c r="E113" t="s">
        <v>1080</v>
      </c>
    </row>
    <row r="114" spans="1:5">
      <c r="A114" t="s">
        <v>4457</v>
      </c>
      <c r="B114" t="s">
        <v>1774</v>
      </c>
      <c r="C114" t="s">
        <v>1212</v>
      </c>
      <c r="D114" t="s">
        <v>430</v>
      </c>
      <c r="E114" t="s">
        <v>1162</v>
      </c>
    </row>
    <row r="115" spans="1:5">
      <c r="A115" t="s">
        <v>6433</v>
      </c>
      <c r="B115" t="s">
        <v>2673</v>
      </c>
      <c r="C115" t="s">
        <v>1215</v>
      </c>
      <c r="D115" t="s">
        <v>430</v>
      </c>
      <c r="E115" t="s">
        <v>477</v>
      </c>
    </row>
    <row r="116" spans="1:5">
      <c r="A116" t="s">
        <v>3642</v>
      </c>
      <c r="B116" t="s">
        <v>2675</v>
      </c>
      <c r="C116" t="s">
        <v>1216</v>
      </c>
      <c r="D116" t="s">
        <v>430</v>
      </c>
      <c r="E116" t="s">
        <v>143</v>
      </c>
    </row>
    <row r="117" spans="1:5">
      <c r="A117" t="s">
        <v>1306</v>
      </c>
      <c r="B117" t="s">
        <v>5155</v>
      </c>
      <c r="C117" t="s">
        <v>1217</v>
      </c>
      <c r="D117" t="s">
        <v>430</v>
      </c>
      <c r="E117" t="s">
        <v>1222</v>
      </c>
    </row>
    <row r="118" spans="1:5">
      <c r="A118" t="s">
        <v>6434</v>
      </c>
      <c r="B118" t="s">
        <v>828</v>
      </c>
      <c r="C118" t="s">
        <v>1233</v>
      </c>
      <c r="D118" t="s">
        <v>430</v>
      </c>
      <c r="E118" t="s">
        <v>1234</v>
      </c>
    </row>
    <row r="119" spans="1:5">
      <c r="A119" t="s">
        <v>6436</v>
      </c>
      <c r="B119" t="s">
        <v>5156</v>
      </c>
      <c r="C119" t="s">
        <v>1241</v>
      </c>
      <c r="D119" t="s">
        <v>430</v>
      </c>
      <c r="E119" t="s">
        <v>1242</v>
      </c>
    </row>
    <row r="120" spans="1:5">
      <c r="A120" t="s">
        <v>6437</v>
      </c>
      <c r="B120" t="s">
        <v>5157</v>
      </c>
      <c r="C120" t="s">
        <v>1244</v>
      </c>
      <c r="D120" t="s">
        <v>430</v>
      </c>
      <c r="E120" t="s">
        <v>1251</v>
      </c>
    </row>
    <row r="121" spans="1:5">
      <c r="A121" t="s">
        <v>6438</v>
      </c>
      <c r="B121" t="s">
        <v>181</v>
      </c>
      <c r="C121" t="s">
        <v>1257</v>
      </c>
      <c r="D121" t="s">
        <v>430</v>
      </c>
      <c r="E121" t="s">
        <v>272</v>
      </c>
    </row>
    <row r="122" spans="1:5">
      <c r="A122" t="s">
        <v>5448</v>
      </c>
      <c r="B122" t="s">
        <v>5057</v>
      </c>
      <c r="C122" t="s">
        <v>1260</v>
      </c>
      <c r="D122" t="s">
        <v>430</v>
      </c>
      <c r="E122" t="s">
        <v>1265</v>
      </c>
    </row>
    <row r="123" spans="1:5">
      <c r="A123" t="s">
        <v>3730</v>
      </c>
      <c r="B123" t="s">
        <v>5158</v>
      </c>
      <c r="C123" t="s">
        <v>1269</v>
      </c>
      <c r="D123" t="s">
        <v>430</v>
      </c>
      <c r="E123" t="s">
        <v>1209</v>
      </c>
    </row>
    <row r="124" spans="1:5">
      <c r="A124" t="s">
        <v>1899</v>
      </c>
      <c r="B124" t="s">
        <v>5159</v>
      </c>
      <c r="C124" t="s">
        <v>1273</v>
      </c>
      <c r="D124" t="s">
        <v>430</v>
      </c>
      <c r="E124" t="s">
        <v>1235</v>
      </c>
    </row>
    <row r="125" spans="1:5">
      <c r="A125" t="s">
        <v>5393</v>
      </c>
      <c r="B125" t="s">
        <v>1750</v>
      </c>
      <c r="C125" t="s">
        <v>1283</v>
      </c>
      <c r="D125" t="s">
        <v>430</v>
      </c>
      <c r="E125" t="s">
        <v>209</v>
      </c>
    </row>
    <row r="126" spans="1:5">
      <c r="A126" t="s">
        <v>6439</v>
      </c>
      <c r="B126" t="s">
        <v>1044</v>
      </c>
      <c r="C126" t="s">
        <v>1028</v>
      </c>
      <c r="D126" t="s">
        <v>430</v>
      </c>
      <c r="E126" t="s">
        <v>1285</v>
      </c>
    </row>
    <row r="127" spans="1:5">
      <c r="A127" t="s">
        <v>6440</v>
      </c>
      <c r="B127" t="s">
        <v>5161</v>
      </c>
      <c r="C127" t="s">
        <v>1288</v>
      </c>
      <c r="D127" t="s">
        <v>430</v>
      </c>
      <c r="E127" t="s">
        <v>1293</v>
      </c>
    </row>
    <row r="128" spans="1:5">
      <c r="A128" t="s">
        <v>2522</v>
      </c>
      <c r="B128" t="s">
        <v>4020</v>
      </c>
      <c r="C128" t="s">
        <v>944</v>
      </c>
      <c r="D128" t="s">
        <v>430</v>
      </c>
      <c r="E128" t="s">
        <v>1263</v>
      </c>
    </row>
    <row r="129" spans="1:5">
      <c r="A129" t="s">
        <v>488</v>
      </c>
      <c r="B129" t="s">
        <v>2149</v>
      </c>
      <c r="C129" t="s">
        <v>1298</v>
      </c>
      <c r="D129" t="s">
        <v>430</v>
      </c>
      <c r="E129" t="s">
        <v>1304</v>
      </c>
    </row>
    <row r="130" spans="1:5">
      <c r="A130" t="s">
        <v>6442</v>
      </c>
      <c r="B130" t="s">
        <v>1206</v>
      </c>
      <c r="C130" t="s">
        <v>1307</v>
      </c>
      <c r="D130" t="s">
        <v>430</v>
      </c>
      <c r="E130" t="s">
        <v>365</v>
      </c>
    </row>
    <row r="131" spans="1:5">
      <c r="A131" t="s">
        <v>3750</v>
      </c>
      <c r="B131" t="s">
        <v>195</v>
      </c>
      <c r="C131" t="s">
        <v>1311</v>
      </c>
      <c r="D131" t="s">
        <v>430</v>
      </c>
      <c r="E131" t="s">
        <v>1092</v>
      </c>
    </row>
    <row r="132" spans="1:5">
      <c r="A132" t="s">
        <v>6443</v>
      </c>
      <c r="B132" t="s">
        <v>5163</v>
      </c>
      <c r="C132" t="s">
        <v>344</v>
      </c>
      <c r="D132" t="s">
        <v>430</v>
      </c>
      <c r="E132" t="s">
        <v>1313</v>
      </c>
    </row>
    <row r="133" spans="1:5">
      <c r="A133" t="s">
        <v>6445</v>
      </c>
      <c r="B133" t="s">
        <v>4533</v>
      </c>
      <c r="C133" t="s">
        <v>1315</v>
      </c>
      <c r="D133" t="s">
        <v>430</v>
      </c>
      <c r="E133" t="s">
        <v>381</v>
      </c>
    </row>
    <row r="134" spans="1:5">
      <c r="A134" t="s">
        <v>4234</v>
      </c>
      <c r="B134" t="s">
        <v>2663</v>
      </c>
      <c r="C134" t="s">
        <v>1046</v>
      </c>
      <c r="D134" t="s">
        <v>430</v>
      </c>
      <c r="E134" t="s">
        <v>1058</v>
      </c>
    </row>
    <row r="135" spans="1:5">
      <c r="A135" t="s">
        <v>6446</v>
      </c>
      <c r="B135" t="s">
        <v>3282</v>
      </c>
      <c r="C135" t="s">
        <v>619</v>
      </c>
      <c r="D135" t="s">
        <v>430</v>
      </c>
      <c r="E135" t="s">
        <v>1317</v>
      </c>
    </row>
    <row r="136" spans="1:5">
      <c r="A136" t="s">
        <v>6447</v>
      </c>
      <c r="B136" t="s">
        <v>4322</v>
      </c>
      <c r="C136" t="s">
        <v>107</v>
      </c>
      <c r="D136" t="s">
        <v>430</v>
      </c>
      <c r="E136" t="s">
        <v>1319</v>
      </c>
    </row>
    <row r="137" spans="1:5">
      <c r="A137" t="s">
        <v>6022</v>
      </c>
      <c r="B137" t="s">
        <v>5165</v>
      </c>
      <c r="C137" t="s">
        <v>1321</v>
      </c>
      <c r="D137" t="s">
        <v>430</v>
      </c>
      <c r="E137" t="s">
        <v>722</v>
      </c>
    </row>
    <row r="138" spans="1:5">
      <c r="A138" t="s">
        <v>6448</v>
      </c>
      <c r="B138" t="s">
        <v>5166</v>
      </c>
      <c r="C138" t="s">
        <v>1323</v>
      </c>
      <c r="D138" t="s">
        <v>430</v>
      </c>
      <c r="E138" t="s">
        <v>324</v>
      </c>
    </row>
    <row r="139" spans="1:5">
      <c r="A139" t="s">
        <v>1346</v>
      </c>
      <c r="B139" t="s">
        <v>5167</v>
      </c>
      <c r="C139" t="s">
        <v>1327</v>
      </c>
      <c r="D139" t="s">
        <v>430</v>
      </c>
      <c r="E139" t="s">
        <v>1300</v>
      </c>
    </row>
    <row r="140" spans="1:5">
      <c r="A140" t="s">
        <v>2741</v>
      </c>
      <c r="B140" t="s">
        <v>5169</v>
      </c>
      <c r="C140" t="s">
        <v>1328</v>
      </c>
      <c r="D140" t="s">
        <v>430</v>
      </c>
      <c r="E140" t="s">
        <v>730</v>
      </c>
    </row>
    <row r="141" spans="1:5">
      <c r="A141" t="s">
        <v>6449</v>
      </c>
      <c r="B141" t="s">
        <v>2874</v>
      </c>
      <c r="C141" t="s">
        <v>183</v>
      </c>
      <c r="D141" t="s">
        <v>430</v>
      </c>
      <c r="E141" t="s">
        <v>1335</v>
      </c>
    </row>
    <row r="142" spans="1:5">
      <c r="A142" t="s">
        <v>5313</v>
      </c>
      <c r="B142" t="s">
        <v>5124</v>
      </c>
      <c r="C142" t="s">
        <v>1341</v>
      </c>
      <c r="D142" t="s">
        <v>430</v>
      </c>
      <c r="E142" t="s">
        <v>794</v>
      </c>
    </row>
    <row r="143" spans="1:5">
      <c r="A143" t="s">
        <v>6450</v>
      </c>
      <c r="B143" t="s">
        <v>2842</v>
      </c>
      <c r="C143" t="s">
        <v>78</v>
      </c>
      <c r="D143" t="s">
        <v>430</v>
      </c>
      <c r="E143" t="s">
        <v>1144</v>
      </c>
    </row>
    <row r="144" spans="1:5">
      <c r="A144" t="s">
        <v>6451</v>
      </c>
      <c r="B144" t="s">
        <v>4892</v>
      </c>
      <c r="C144" t="s">
        <v>1128</v>
      </c>
      <c r="D144" t="s">
        <v>430</v>
      </c>
      <c r="E144" t="s">
        <v>1350</v>
      </c>
    </row>
    <row r="145" spans="1:5">
      <c r="A145" t="s">
        <v>2529</v>
      </c>
      <c r="B145" t="s">
        <v>1528</v>
      </c>
      <c r="C145" t="s">
        <v>1196</v>
      </c>
      <c r="D145" t="s">
        <v>430</v>
      </c>
      <c r="E145" t="s">
        <v>1355</v>
      </c>
    </row>
    <row r="146" spans="1:5">
      <c r="A146" t="s">
        <v>6452</v>
      </c>
      <c r="B146" t="s">
        <v>5170</v>
      </c>
      <c r="C146" t="s">
        <v>1359</v>
      </c>
      <c r="D146" t="s">
        <v>430</v>
      </c>
      <c r="E146" t="s">
        <v>1361</v>
      </c>
    </row>
    <row r="147" spans="1:5">
      <c r="A147" t="s">
        <v>5685</v>
      </c>
      <c r="B147" t="s">
        <v>2461</v>
      </c>
      <c r="C147" t="s">
        <v>1365</v>
      </c>
      <c r="D147" t="s">
        <v>430</v>
      </c>
      <c r="E147" t="s">
        <v>1167</v>
      </c>
    </row>
    <row r="148" spans="1:5">
      <c r="A148" t="s">
        <v>6453</v>
      </c>
      <c r="B148" t="s">
        <v>5172</v>
      </c>
      <c r="C148" t="s">
        <v>978</v>
      </c>
      <c r="D148" t="s">
        <v>430</v>
      </c>
      <c r="E148" t="s">
        <v>1274</v>
      </c>
    </row>
    <row r="149" spans="1:5">
      <c r="A149" t="s">
        <v>4413</v>
      </c>
      <c r="B149" t="s">
        <v>3893</v>
      </c>
      <c r="C149" t="s">
        <v>1369</v>
      </c>
      <c r="D149" t="s">
        <v>430</v>
      </c>
      <c r="E149" t="s">
        <v>1378</v>
      </c>
    </row>
    <row r="150" spans="1:5">
      <c r="A150" t="s">
        <v>2684</v>
      </c>
      <c r="B150" t="s">
        <v>5174</v>
      </c>
      <c r="C150" t="s">
        <v>1390</v>
      </c>
      <c r="D150" t="s">
        <v>430</v>
      </c>
      <c r="E150" t="s">
        <v>604</v>
      </c>
    </row>
    <row r="151" spans="1:5">
      <c r="A151" t="s">
        <v>3265</v>
      </c>
      <c r="B151" t="s">
        <v>5175</v>
      </c>
      <c r="C151" t="s">
        <v>1366</v>
      </c>
      <c r="D151" t="s">
        <v>430</v>
      </c>
      <c r="E151" t="s">
        <v>256</v>
      </c>
    </row>
    <row r="152" spans="1:5">
      <c r="A152" t="s">
        <v>6454</v>
      </c>
      <c r="B152" t="s">
        <v>3664</v>
      </c>
      <c r="C152" t="s">
        <v>867</v>
      </c>
      <c r="D152" t="s">
        <v>430</v>
      </c>
      <c r="E152" t="s">
        <v>1398</v>
      </c>
    </row>
    <row r="153" spans="1:5">
      <c r="A153" t="s">
        <v>636</v>
      </c>
      <c r="B153" t="s">
        <v>5176</v>
      </c>
      <c r="C153" t="s">
        <v>54</v>
      </c>
      <c r="D153" t="s">
        <v>430</v>
      </c>
      <c r="E153" t="s">
        <v>1310</v>
      </c>
    </row>
    <row r="154" spans="1:5">
      <c r="A154" t="s">
        <v>82</v>
      </c>
      <c r="B154" t="s">
        <v>3698</v>
      </c>
      <c r="C154" t="s">
        <v>155</v>
      </c>
      <c r="D154" t="s">
        <v>430</v>
      </c>
      <c r="E154" t="s">
        <v>938</v>
      </c>
    </row>
    <row r="155" spans="1:5">
      <c r="A155" t="s">
        <v>5804</v>
      </c>
      <c r="B155" t="s">
        <v>1588</v>
      </c>
      <c r="C155" t="s">
        <v>1404</v>
      </c>
      <c r="D155" t="s">
        <v>430</v>
      </c>
      <c r="E155" t="s">
        <v>1409</v>
      </c>
    </row>
    <row r="156" spans="1:5">
      <c r="A156" t="s">
        <v>6455</v>
      </c>
      <c r="B156" t="s">
        <v>5180</v>
      </c>
      <c r="C156" t="s">
        <v>1415</v>
      </c>
      <c r="D156" t="s">
        <v>430</v>
      </c>
      <c r="E156" t="s">
        <v>254</v>
      </c>
    </row>
    <row r="157" spans="1:5">
      <c r="A157" t="s">
        <v>6457</v>
      </c>
      <c r="B157" t="s">
        <v>4727</v>
      </c>
      <c r="C157" t="s">
        <v>1418</v>
      </c>
      <c r="D157" t="s">
        <v>430</v>
      </c>
      <c r="E157" t="s">
        <v>1421</v>
      </c>
    </row>
    <row r="158" spans="1:5">
      <c r="A158" t="s">
        <v>3402</v>
      </c>
      <c r="B158" t="s">
        <v>4942</v>
      </c>
      <c r="C158" t="s">
        <v>233</v>
      </c>
      <c r="D158" t="s">
        <v>430</v>
      </c>
      <c r="E158" t="s">
        <v>701</v>
      </c>
    </row>
    <row r="159" spans="1:5">
      <c r="A159" t="s">
        <v>6093</v>
      </c>
      <c r="B159" t="s">
        <v>2416</v>
      </c>
      <c r="C159" t="s">
        <v>507</v>
      </c>
      <c r="D159" t="s">
        <v>430</v>
      </c>
      <c r="E159" t="s">
        <v>1423</v>
      </c>
    </row>
    <row r="160" spans="1:5">
      <c r="A160" t="s">
        <v>6458</v>
      </c>
      <c r="B160" t="s">
        <v>860</v>
      </c>
      <c r="C160" t="s">
        <v>900</v>
      </c>
      <c r="D160" t="s">
        <v>430</v>
      </c>
      <c r="E160" t="s">
        <v>1426</v>
      </c>
    </row>
    <row r="161" spans="1:5">
      <c r="A161" t="s">
        <v>6459</v>
      </c>
      <c r="B161" t="s">
        <v>4453</v>
      </c>
      <c r="C161" t="s">
        <v>1189</v>
      </c>
      <c r="D161" t="s">
        <v>430</v>
      </c>
      <c r="E161" t="s">
        <v>1428</v>
      </c>
    </row>
    <row r="162" spans="1:5">
      <c r="A162" t="s">
        <v>5129</v>
      </c>
      <c r="B162" t="s">
        <v>2655</v>
      </c>
      <c r="C162" t="s">
        <v>1121</v>
      </c>
      <c r="D162" t="s">
        <v>430</v>
      </c>
      <c r="E162" t="s">
        <v>519</v>
      </c>
    </row>
    <row r="163" spans="1:5">
      <c r="A163" t="s">
        <v>2557</v>
      </c>
      <c r="B163" t="s">
        <v>2250</v>
      </c>
      <c r="C163" t="s">
        <v>1255</v>
      </c>
      <c r="D163" t="s">
        <v>430</v>
      </c>
      <c r="E163" t="s">
        <v>1430</v>
      </c>
    </row>
    <row r="164" spans="1:5">
      <c r="A164" t="s">
        <v>6460</v>
      </c>
      <c r="B164" t="s">
        <v>5182</v>
      </c>
      <c r="C164" t="s">
        <v>1023</v>
      </c>
      <c r="D164" t="s">
        <v>430</v>
      </c>
      <c r="E164" t="s">
        <v>1433</v>
      </c>
    </row>
    <row r="165" spans="1:5">
      <c r="A165" t="s">
        <v>2083</v>
      </c>
      <c r="B165" t="s">
        <v>5184</v>
      </c>
      <c r="C165" t="s">
        <v>1268</v>
      </c>
      <c r="D165" t="s">
        <v>430</v>
      </c>
      <c r="E165" t="s">
        <v>1147</v>
      </c>
    </row>
    <row r="166" spans="1:5">
      <c r="A166" t="s">
        <v>1224</v>
      </c>
      <c r="B166" t="s">
        <v>3261</v>
      </c>
      <c r="C166" t="s">
        <v>487</v>
      </c>
      <c r="D166" t="s">
        <v>430</v>
      </c>
      <c r="E166" t="s">
        <v>1436</v>
      </c>
    </row>
    <row r="167" spans="1:5">
      <c r="A167" t="s">
        <v>5281</v>
      </c>
      <c r="B167" t="s">
        <v>3102</v>
      </c>
      <c r="C167" t="s">
        <v>345</v>
      </c>
      <c r="D167" t="s">
        <v>430</v>
      </c>
      <c r="E167" t="s">
        <v>1338</v>
      </c>
    </row>
    <row r="168" spans="1:5">
      <c r="A168" t="s">
        <v>6462</v>
      </c>
      <c r="B168" t="s">
        <v>3871</v>
      </c>
      <c r="C168" t="s">
        <v>956</v>
      </c>
      <c r="D168" t="s">
        <v>430</v>
      </c>
      <c r="E168" t="s">
        <v>347</v>
      </c>
    </row>
    <row r="169" spans="1:5">
      <c r="A169" t="s">
        <v>6463</v>
      </c>
      <c r="B169" t="s">
        <v>5041</v>
      </c>
      <c r="C169" t="s">
        <v>9</v>
      </c>
      <c r="D169" t="s">
        <v>430</v>
      </c>
      <c r="E169" t="s">
        <v>442</v>
      </c>
    </row>
    <row r="170" spans="1:5">
      <c r="A170" t="s">
        <v>2044</v>
      </c>
      <c r="B170" t="s">
        <v>5186</v>
      </c>
      <c r="C170" t="s">
        <v>895</v>
      </c>
      <c r="D170" t="s">
        <v>430</v>
      </c>
      <c r="E170" t="s">
        <v>1438</v>
      </c>
    </row>
    <row r="171" spans="1:5">
      <c r="A171" t="s">
        <v>379</v>
      </c>
      <c r="B171" t="s">
        <v>5187</v>
      </c>
      <c r="C171" t="s">
        <v>1443</v>
      </c>
      <c r="D171" t="s">
        <v>430</v>
      </c>
      <c r="E171" t="s">
        <v>1448</v>
      </c>
    </row>
    <row r="172" spans="1:5">
      <c r="A172" t="s">
        <v>6464</v>
      </c>
      <c r="B172" t="s">
        <v>4625</v>
      </c>
      <c r="C172" t="s">
        <v>1450</v>
      </c>
      <c r="D172" t="s">
        <v>430</v>
      </c>
      <c r="E172" t="s">
        <v>1455</v>
      </c>
    </row>
    <row r="173" spans="1:5">
      <c r="A173" t="s">
        <v>6465</v>
      </c>
      <c r="B173" t="s">
        <v>5188</v>
      </c>
      <c r="C173" t="s">
        <v>328</v>
      </c>
      <c r="D173" t="s">
        <v>430</v>
      </c>
      <c r="E173" t="s">
        <v>1456</v>
      </c>
    </row>
    <row r="174" spans="1:5">
      <c r="A174" t="s">
        <v>6466</v>
      </c>
      <c r="B174" t="s">
        <v>3407</v>
      </c>
      <c r="C174" t="s">
        <v>965</v>
      </c>
      <c r="D174" t="s">
        <v>430</v>
      </c>
      <c r="E174" t="s">
        <v>1460</v>
      </c>
    </row>
    <row r="175" spans="1:5">
      <c r="A175" t="s">
        <v>6467</v>
      </c>
      <c r="B175" t="s">
        <v>5189</v>
      </c>
      <c r="C175" t="s">
        <v>1465</v>
      </c>
      <c r="D175" t="s">
        <v>430</v>
      </c>
      <c r="E175" t="s">
        <v>1467</v>
      </c>
    </row>
    <row r="176" spans="1:5">
      <c r="A176" t="s">
        <v>5411</v>
      </c>
      <c r="B176" t="s">
        <v>4705</v>
      </c>
      <c r="C176" t="s">
        <v>742</v>
      </c>
      <c r="D176" t="s">
        <v>430</v>
      </c>
      <c r="E176" t="s">
        <v>1470</v>
      </c>
    </row>
    <row r="177" spans="1:5">
      <c r="A177" t="s">
        <v>6468</v>
      </c>
      <c r="B177" t="s">
        <v>417</v>
      </c>
      <c r="C177" t="s">
        <v>24</v>
      </c>
      <c r="D177" t="s">
        <v>430</v>
      </c>
      <c r="E177" t="s">
        <v>366</v>
      </c>
    </row>
    <row r="178" spans="1:5">
      <c r="A178" t="s">
        <v>3262</v>
      </c>
      <c r="B178" t="s">
        <v>5190</v>
      </c>
      <c r="C178" t="s">
        <v>1382</v>
      </c>
      <c r="D178" t="s">
        <v>430</v>
      </c>
      <c r="E178" t="s">
        <v>6295</v>
      </c>
    </row>
    <row r="179" spans="1:5">
      <c r="A179" t="s">
        <v>243</v>
      </c>
      <c r="B179" t="s">
        <v>67</v>
      </c>
      <c r="C179" t="s">
        <v>1471</v>
      </c>
      <c r="D179" t="s">
        <v>430</v>
      </c>
      <c r="E179" t="s">
        <v>1223</v>
      </c>
    </row>
    <row r="180" spans="1:5">
      <c r="A180" t="s">
        <v>6469</v>
      </c>
      <c r="B180" t="s">
        <v>4672</v>
      </c>
      <c r="C180" t="s">
        <v>1475</v>
      </c>
      <c r="D180" t="s">
        <v>430</v>
      </c>
      <c r="E180" t="s">
        <v>1477</v>
      </c>
    </row>
    <row r="181" spans="1:5">
      <c r="A181" t="s">
        <v>3520</v>
      </c>
      <c r="B181" t="s">
        <v>5191</v>
      </c>
      <c r="C181" t="s">
        <v>566</v>
      </c>
      <c r="D181" t="s">
        <v>430</v>
      </c>
      <c r="E181" t="s">
        <v>1400</v>
      </c>
    </row>
    <row r="182" spans="1:5">
      <c r="A182" t="s">
        <v>1478</v>
      </c>
      <c r="B182" t="s">
        <v>5245</v>
      </c>
      <c r="C182" t="s">
        <v>736</v>
      </c>
      <c r="D182" t="s">
        <v>1478</v>
      </c>
    </row>
    <row r="183" spans="1:5">
      <c r="A183" t="s">
        <v>6209</v>
      </c>
      <c r="B183" t="s">
        <v>990</v>
      </c>
      <c r="C183" t="s">
        <v>132</v>
      </c>
      <c r="D183" t="s">
        <v>1478</v>
      </c>
      <c r="E183" t="s">
        <v>1490</v>
      </c>
    </row>
    <row r="184" spans="1:5">
      <c r="A184" t="s">
        <v>6470</v>
      </c>
      <c r="B184" t="s">
        <v>5193</v>
      </c>
      <c r="C184" t="s">
        <v>390</v>
      </c>
      <c r="D184" t="s">
        <v>1478</v>
      </c>
      <c r="E184" t="s">
        <v>1493</v>
      </c>
    </row>
    <row r="185" spans="1:5">
      <c r="A185" t="s">
        <v>6471</v>
      </c>
      <c r="B185" t="s">
        <v>5194</v>
      </c>
      <c r="C185" t="s">
        <v>1513</v>
      </c>
      <c r="D185" t="s">
        <v>1478</v>
      </c>
      <c r="E185" t="s">
        <v>1514</v>
      </c>
    </row>
    <row r="186" spans="1:5">
      <c r="A186" t="s">
        <v>2563</v>
      </c>
      <c r="B186" t="s">
        <v>5148</v>
      </c>
      <c r="C186" t="s">
        <v>221</v>
      </c>
      <c r="D186" t="s">
        <v>1478</v>
      </c>
      <c r="E186" t="s">
        <v>1504</v>
      </c>
    </row>
    <row r="187" spans="1:5">
      <c r="A187" t="s">
        <v>2664</v>
      </c>
      <c r="B187" t="s">
        <v>1397</v>
      </c>
      <c r="C187" t="s">
        <v>1522</v>
      </c>
      <c r="D187" t="s">
        <v>1478</v>
      </c>
      <c r="E187" t="s">
        <v>1527</v>
      </c>
    </row>
    <row r="188" spans="1:5">
      <c r="A188" t="s">
        <v>803</v>
      </c>
      <c r="B188" t="s">
        <v>1045</v>
      </c>
      <c r="C188" t="s">
        <v>1531</v>
      </c>
      <c r="D188" t="s">
        <v>1478</v>
      </c>
      <c r="E188" t="s">
        <v>223</v>
      </c>
    </row>
    <row r="189" spans="1:5">
      <c r="A189" t="s">
        <v>3538</v>
      </c>
      <c r="B189" t="s">
        <v>3393</v>
      </c>
      <c r="C189" t="s">
        <v>452</v>
      </c>
      <c r="D189" t="s">
        <v>1478</v>
      </c>
      <c r="E189" t="s">
        <v>1161</v>
      </c>
    </row>
    <row r="190" spans="1:5">
      <c r="A190" t="s">
        <v>5183</v>
      </c>
      <c r="B190" t="s">
        <v>5195</v>
      </c>
      <c r="C190" t="s">
        <v>663</v>
      </c>
      <c r="D190" t="s">
        <v>1478</v>
      </c>
      <c r="E190" t="s">
        <v>798</v>
      </c>
    </row>
    <row r="191" spans="1:5">
      <c r="A191" t="s">
        <v>6472</v>
      </c>
      <c r="B191" t="s">
        <v>5054</v>
      </c>
      <c r="C191" t="s">
        <v>284</v>
      </c>
      <c r="D191" t="s">
        <v>1478</v>
      </c>
      <c r="E191" t="s">
        <v>1533</v>
      </c>
    </row>
    <row r="192" spans="1:5">
      <c r="A192" t="s">
        <v>6473</v>
      </c>
      <c r="B192" t="s">
        <v>4620</v>
      </c>
      <c r="C192" t="s">
        <v>858</v>
      </c>
      <c r="D192" t="s">
        <v>1478</v>
      </c>
      <c r="E192" t="s">
        <v>1494</v>
      </c>
    </row>
    <row r="193" spans="1:5">
      <c r="A193" t="s">
        <v>147</v>
      </c>
      <c r="B193" t="s">
        <v>3231</v>
      </c>
      <c r="C193" t="s">
        <v>1535</v>
      </c>
      <c r="D193" t="s">
        <v>1478</v>
      </c>
      <c r="E193" t="s">
        <v>673</v>
      </c>
    </row>
    <row r="194" spans="1:5">
      <c r="A194" t="s">
        <v>770</v>
      </c>
      <c r="B194" t="s">
        <v>1324</v>
      </c>
      <c r="C194" t="s">
        <v>33</v>
      </c>
      <c r="D194" t="s">
        <v>1478</v>
      </c>
      <c r="E194" t="s">
        <v>848</v>
      </c>
    </row>
    <row r="195" spans="1:5">
      <c r="A195" t="s">
        <v>6474</v>
      </c>
      <c r="B195" t="s">
        <v>5197</v>
      </c>
      <c r="C195" t="s">
        <v>1537</v>
      </c>
      <c r="D195" t="s">
        <v>1478</v>
      </c>
      <c r="E195" t="s">
        <v>575</v>
      </c>
    </row>
    <row r="196" spans="1:5">
      <c r="A196" t="s">
        <v>6475</v>
      </c>
      <c r="B196" t="s">
        <v>5034</v>
      </c>
      <c r="C196" t="s">
        <v>1115</v>
      </c>
      <c r="D196" t="s">
        <v>1478</v>
      </c>
      <c r="E196" t="s">
        <v>1542</v>
      </c>
    </row>
    <row r="197" spans="1:5">
      <c r="A197" t="s">
        <v>6476</v>
      </c>
      <c r="B197" t="s">
        <v>5154</v>
      </c>
      <c r="C197" t="s">
        <v>230</v>
      </c>
      <c r="D197" t="s">
        <v>1478</v>
      </c>
      <c r="E197" t="s">
        <v>1544</v>
      </c>
    </row>
    <row r="198" spans="1:5">
      <c r="A198" t="s">
        <v>4174</v>
      </c>
      <c r="B198" t="s">
        <v>5138</v>
      </c>
      <c r="C198" t="s">
        <v>1049</v>
      </c>
      <c r="D198" t="s">
        <v>1478</v>
      </c>
      <c r="E198" t="s">
        <v>871</v>
      </c>
    </row>
    <row r="199" spans="1:5">
      <c r="A199" t="s">
        <v>118</v>
      </c>
      <c r="B199" t="s">
        <v>5198</v>
      </c>
      <c r="C199" t="s">
        <v>1554</v>
      </c>
      <c r="D199" t="s">
        <v>1478</v>
      </c>
      <c r="E199" t="s">
        <v>1560</v>
      </c>
    </row>
    <row r="200" spans="1:5">
      <c r="A200" t="s">
        <v>6478</v>
      </c>
      <c r="B200" t="s">
        <v>5199</v>
      </c>
      <c r="C200" t="s">
        <v>1565</v>
      </c>
      <c r="D200" t="s">
        <v>1478</v>
      </c>
      <c r="E200" t="s">
        <v>1485</v>
      </c>
    </row>
    <row r="201" spans="1:5">
      <c r="A201" t="s">
        <v>1985</v>
      </c>
      <c r="B201" t="s">
        <v>4851</v>
      </c>
      <c r="C201" t="s">
        <v>1286</v>
      </c>
      <c r="D201" t="s">
        <v>1478</v>
      </c>
      <c r="E201" t="s">
        <v>1113</v>
      </c>
    </row>
    <row r="202" spans="1:5">
      <c r="A202" t="s">
        <v>4970</v>
      </c>
      <c r="B202" t="s">
        <v>3238</v>
      </c>
      <c r="C202" t="s">
        <v>1566</v>
      </c>
      <c r="D202" t="s">
        <v>1478</v>
      </c>
      <c r="E202" t="s">
        <v>1351</v>
      </c>
    </row>
    <row r="203" spans="1:5">
      <c r="A203" t="s">
        <v>6480</v>
      </c>
      <c r="B203" t="s">
        <v>5200</v>
      </c>
      <c r="C203" t="s">
        <v>1458</v>
      </c>
      <c r="D203" t="s">
        <v>1478</v>
      </c>
      <c r="E203" t="s">
        <v>1569</v>
      </c>
    </row>
    <row r="204" spans="1:5">
      <c r="A204" t="s">
        <v>5102</v>
      </c>
      <c r="B204" t="s">
        <v>754</v>
      </c>
      <c r="C204" t="s">
        <v>1479</v>
      </c>
      <c r="D204" t="s">
        <v>1478</v>
      </c>
      <c r="E204" t="s">
        <v>79</v>
      </c>
    </row>
    <row r="205" spans="1:5">
      <c r="A205" t="s">
        <v>6481</v>
      </c>
      <c r="B205" t="s">
        <v>5201</v>
      </c>
      <c r="C205" t="s">
        <v>1573</v>
      </c>
      <c r="D205" t="s">
        <v>1478</v>
      </c>
      <c r="E205" t="s">
        <v>647</v>
      </c>
    </row>
    <row r="206" spans="1:5">
      <c r="A206" t="s">
        <v>5026</v>
      </c>
      <c r="B206" t="s">
        <v>5202</v>
      </c>
      <c r="C206" t="s">
        <v>1576</v>
      </c>
      <c r="D206" t="s">
        <v>1478</v>
      </c>
      <c r="E206" t="s">
        <v>1579</v>
      </c>
    </row>
    <row r="207" spans="1:5">
      <c r="A207" t="s">
        <v>6482</v>
      </c>
      <c r="B207" t="s">
        <v>5203</v>
      </c>
      <c r="C207" t="s">
        <v>391</v>
      </c>
      <c r="D207" t="s">
        <v>1478</v>
      </c>
      <c r="E207" t="s">
        <v>1583</v>
      </c>
    </row>
    <row r="208" spans="1:5">
      <c r="A208" t="s">
        <v>6483</v>
      </c>
      <c r="B208" t="s">
        <v>4224</v>
      </c>
      <c r="C208" t="s">
        <v>771</v>
      </c>
      <c r="D208" t="s">
        <v>1478</v>
      </c>
      <c r="E208" t="s">
        <v>257</v>
      </c>
    </row>
    <row r="209" spans="1:5">
      <c r="A209" t="s">
        <v>4245</v>
      </c>
      <c r="B209" t="s">
        <v>5205</v>
      </c>
      <c r="C209" t="s">
        <v>1497</v>
      </c>
      <c r="D209" t="s">
        <v>1478</v>
      </c>
      <c r="E209" t="s">
        <v>835</v>
      </c>
    </row>
    <row r="210" spans="1:5">
      <c r="A210" t="s">
        <v>3017</v>
      </c>
      <c r="B210" t="s">
        <v>5206</v>
      </c>
      <c r="C210" t="s">
        <v>1584</v>
      </c>
      <c r="D210" t="s">
        <v>1478</v>
      </c>
      <c r="E210" t="s">
        <v>1587</v>
      </c>
    </row>
    <row r="211" spans="1:5">
      <c r="A211" t="s">
        <v>6484</v>
      </c>
      <c r="B211" t="s">
        <v>4522</v>
      </c>
      <c r="C211" t="s">
        <v>562</v>
      </c>
      <c r="D211" t="s">
        <v>1478</v>
      </c>
      <c r="E211" t="s">
        <v>127</v>
      </c>
    </row>
    <row r="212" spans="1:5">
      <c r="A212" t="s">
        <v>6485</v>
      </c>
      <c r="B212" t="s">
        <v>5207</v>
      </c>
      <c r="C212" t="s">
        <v>1592</v>
      </c>
      <c r="D212" t="s">
        <v>1478</v>
      </c>
      <c r="E212" t="s">
        <v>1059</v>
      </c>
    </row>
    <row r="213" spans="1:5">
      <c r="A213" t="s">
        <v>6486</v>
      </c>
      <c r="B213" t="s">
        <v>3463</v>
      </c>
      <c r="C213" t="s">
        <v>462</v>
      </c>
      <c r="D213" t="s">
        <v>1478</v>
      </c>
      <c r="E213" t="s">
        <v>109</v>
      </c>
    </row>
    <row r="214" spans="1:5">
      <c r="A214" t="s">
        <v>411</v>
      </c>
      <c r="B214" t="s">
        <v>4250</v>
      </c>
      <c r="C214" t="s">
        <v>658</v>
      </c>
      <c r="D214" t="s">
        <v>1478</v>
      </c>
      <c r="E214" t="s">
        <v>629</v>
      </c>
    </row>
    <row r="215" spans="1:5">
      <c r="A215" t="s">
        <v>2593</v>
      </c>
      <c r="B215" t="s">
        <v>5209</v>
      </c>
      <c r="C215" t="s">
        <v>1595</v>
      </c>
      <c r="D215" t="s">
        <v>1478</v>
      </c>
      <c r="E215" t="s">
        <v>202</v>
      </c>
    </row>
    <row r="216" spans="1:5">
      <c r="A216" t="s">
        <v>261</v>
      </c>
      <c r="B216" t="s">
        <v>5210</v>
      </c>
      <c r="C216" t="s">
        <v>1604</v>
      </c>
      <c r="D216" t="s">
        <v>1478</v>
      </c>
      <c r="E216" t="s">
        <v>1607</v>
      </c>
    </row>
    <row r="217" spans="1:5">
      <c r="A217" t="s">
        <v>2099</v>
      </c>
      <c r="B217" t="s">
        <v>2952</v>
      </c>
      <c r="C217" t="s">
        <v>334</v>
      </c>
      <c r="D217" t="s">
        <v>1478</v>
      </c>
      <c r="E217" t="s">
        <v>1610</v>
      </c>
    </row>
    <row r="218" spans="1:5">
      <c r="A218" t="s">
        <v>2489</v>
      </c>
      <c r="B218" t="s">
        <v>5211</v>
      </c>
      <c r="C218" t="s">
        <v>893</v>
      </c>
      <c r="D218" t="s">
        <v>1478</v>
      </c>
      <c r="E218" t="s">
        <v>242</v>
      </c>
    </row>
    <row r="219" spans="1:5">
      <c r="A219" t="s">
        <v>6487</v>
      </c>
      <c r="B219" t="s">
        <v>2706</v>
      </c>
      <c r="C219" t="s">
        <v>15</v>
      </c>
      <c r="D219" t="s">
        <v>1478</v>
      </c>
      <c r="E219" t="s">
        <v>872</v>
      </c>
    </row>
    <row r="220" spans="1:5">
      <c r="A220" t="s">
        <v>6488</v>
      </c>
      <c r="B220" t="s">
        <v>2208</v>
      </c>
      <c r="C220" t="s">
        <v>1612</v>
      </c>
      <c r="D220" t="s">
        <v>1478</v>
      </c>
      <c r="E220" t="s">
        <v>1615</v>
      </c>
    </row>
    <row r="221" spans="1:5">
      <c r="A221" t="s">
        <v>6489</v>
      </c>
      <c r="B221" t="s">
        <v>2990</v>
      </c>
      <c r="C221" t="s">
        <v>1194</v>
      </c>
      <c r="D221" t="s">
        <v>1478</v>
      </c>
      <c r="E221" t="s">
        <v>1620</v>
      </c>
    </row>
    <row r="222" spans="1:5">
      <c r="A222" t="s">
        <v>290</v>
      </c>
      <c r="B222" t="s">
        <v>2368</v>
      </c>
      <c r="C222" t="s">
        <v>1624</v>
      </c>
      <c r="D222" t="s">
        <v>1478</v>
      </c>
      <c r="E222" t="s">
        <v>875</v>
      </c>
    </row>
    <row r="223" spans="1:5">
      <c r="A223" t="s">
        <v>1632</v>
      </c>
      <c r="B223" t="s">
        <v>7305</v>
      </c>
      <c r="C223" t="s">
        <v>6296</v>
      </c>
      <c r="D223" t="s">
        <v>1632</v>
      </c>
    </row>
    <row r="224" spans="1:5">
      <c r="A224" t="s">
        <v>2246</v>
      </c>
      <c r="B224" t="s">
        <v>399</v>
      </c>
      <c r="C224" t="s">
        <v>1631</v>
      </c>
      <c r="D224" t="s">
        <v>1632</v>
      </c>
      <c r="E224" t="s">
        <v>1636</v>
      </c>
    </row>
    <row r="225" spans="1:5">
      <c r="A225" t="s">
        <v>4260</v>
      </c>
      <c r="B225" t="s">
        <v>1685</v>
      </c>
      <c r="C225" t="s">
        <v>1640</v>
      </c>
      <c r="D225" t="s">
        <v>1632</v>
      </c>
      <c r="E225" t="s">
        <v>873</v>
      </c>
    </row>
    <row r="226" spans="1:5">
      <c r="A226" t="s">
        <v>6492</v>
      </c>
      <c r="B226" t="s">
        <v>4989</v>
      </c>
      <c r="C226" t="s">
        <v>945</v>
      </c>
      <c r="D226" t="s">
        <v>1632</v>
      </c>
      <c r="E226" t="s">
        <v>1439</v>
      </c>
    </row>
    <row r="227" spans="1:5">
      <c r="A227" t="s">
        <v>6493</v>
      </c>
      <c r="B227" t="s">
        <v>5212</v>
      </c>
      <c r="C227" t="s">
        <v>1642</v>
      </c>
      <c r="D227" t="s">
        <v>1632</v>
      </c>
      <c r="E227" t="s">
        <v>1647</v>
      </c>
    </row>
    <row r="228" spans="1:5">
      <c r="A228" t="s">
        <v>6098</v>
      </c>
      <c r="B228" t="s">
        <v>3492</v>
      </c>
      <c r="C228" t="s">
        <v>1371</v>
      </c>
      <c r="D228" t="s">
        <v>1632</v>
      </c>
      <c r="E228" t="s">
        <v>1564</v>
      </c>
    </row>
    <row r="229" spans="1:5">
      <c r="A229" t="s">
        <v>6494</v>
      </c>
      <c r="B229" t="s">
        <v>5213</v>
      </c>
      <c r="C229" t="s">
        <v>1649</v>
      </c>
      <c r="D229" t="s">
        <v>1632</v>
      </c>
      <c r="E229" t="s">
        <v>387</v>
      </c>
    </row>
    <row r="230" spans="1:5">
      <c r="A230" t="s">
        <v>2447</v>
      </c>
      <c r="B230" t="s">
        <v>639</v>
      </c>
      <c r="C230" t="s">
        <v>252</v>
      </c>
      <c r="D230" t="s">
        <v>1632</v>
      </c>
      <c r="E230" t="s">
        <v>1655</v>
      </c>
    </row>
    <row r="231" spans="1:5">
      <c r="A231" t="s">
        <v>2009</v>
      </c>
      <c r="B231" t="s">
        <v>222</v>
      </c>
      <c r="C231" t="s">
        <v>711</v>
      </c>
      <c r="D231" t="s">
        <v>1632</v>
      </c>
      <c r="E231" t="s">
        <v>1658</v>
      </c>
    </row>
    <row r="232" spans="1:5">
      <c r="A232" t="s">
        <v>6495</v>
      </c>
      <c r="B232" t="s">
        <v>4249</v>
      </c>
      <c r="C232" t="s">
        <v>1661</v>
      </c>
      <c r="D232" t="s">
        <v>1632</v>
      </c>
      <c r="E232" t="s">
        <v>1663</v>
      </c>
    </row>
    <row r="233" spans="1:5">
      <c r="A233" t="s">
        <v>6496</v>
      </c>
      <c r="B233" t="s">
        <v>846</v>
      </c>
      <c r="C233" t="s">
        <v>952</v>
      </c>
      <c r="D233" t="s">
        <v>1632</v>
      </c>
      <c r="E233" t="s">
        <v>207</v>
      </c>
    </row>
    <row r="234" spans="1:5">
      <c r="A234" t="s">
        <v>6497</v>
      </c>
      <c r="B234" t="s">
        <v>5215</v>
      </c>
      <c r="C234" t="s">
        <v>1667</v>
      </c>
      <c r="D234" t="s">
        <v>1632</v>
      </c>
      <c r="E234" t="s">
        <v>1670</v>
      </c>
    </row>
    <row r="235" spans="1:5">
      <c r="A235" t="s">
        <v>1822</v>
      </c>
      <c r="B235" t="s">
        <v>2209</v>
      </c>
      <c r="C235" t="s">
        <v>1673</v>
      </c>
      <c r="D235" t="s">
        <v>1632</v>
      </c>
      <c r="E235" t="s">
        <v>1675</v>
      </c>
    </row>
    <row r="236" spans="1:5">
      <c r="A236" t="s">
        <v>4002</v>
      </c>
      <c r="B236" t="s">
        <v>5216</v>
      </c>
      <c r="C236" t="s">
        <v>1677</v>
      </c>
      <c r="D236" t="s">
        <v>1632</v>
      </c>
      <c r="E236" t="s">
        <v>1682</v>
      </c>
    </row>
    <row r="237" spans="1:5">
      <c r="A237" t="s">
        <v>6499</v>
      </c>
      <c r="B237" t="s">
        <v>1387</v>
      </c>
      <c r="C237" t="s">
        <v>3885</v>
      </c>
      <c r="D237" t="s">
        <v>1632</v>
      </c>
      <c r="E237" t="s">
        <v>5850</v>
      </c>
    </row>
    <row r="238" spans="1:5">
      <c r="A238" t="s">
        <v>6500</v>
      </c>
      <c r="B238" t="s">
        <v>3536</v>
      </c>
      <c r="C238" t="s">
        <v>1684</v>
      </c>
      <c r="D238" t="s">
        <v>1632</v>
      </c>
      <c r="E238" t="s">
        <v>1689</v>
      </c>
    </row>
    <row r="239" spans="1:5">
      <c r="A239" t="s">
        <v>6501</v>
      </c>
      <c r="B239" t="s">
        <v>5218</v>
      </c>
      <c r="C239" t="s">
        <v>99</v>
      </c>
      <c r="D239" t="s">
        <v>1632</v>
      </c>
      <c r="E239" t="s">
        <v>187</v>
      </c>
    </row>
    <row r="240" spans="1:5">
      <c r="A240" t="s">
        <v>6503</v>
      </c>
      <c r="B240" t="s">
        <v>3957</v>
      </c>
      <c r="C240" t="s">
        <v>89</v>
      </c>
      <c r="D240" t="s">
        <v>1632</v>
      </c>
      <c r="E240" t="s">
        <v>1691</v>
      </c>
    </row>
    <row r="241" spans="1:5">
      <c r="A241" t="s">
        <v>4872</v>
      </c>
      <c r="B241" t="s">
        <v>5220</v>
      </c>
      <c r="C241" t="s">
        <v>1334</v>
      </c>
      <c r="D241" t="s">
        <v>1632</v>
      </c>
      <c r="E241" t="s">
        <v>1694</v>
      </c>
    </row>
    <row r="242" spans="1:5">
      <c r="A242" t="s">
        <v>6504</v>
      </c>
      <c r="B242" t="s">
        <v>450</v>
      </c>
      <c r="C242" t="s">
        <v>1653</v>
      </c>
      <c r="D242" t="s">
        <v>1632</v>
      </c>
      <c r="E242" t="s">
        <v>1530</v>
      </c>
    </row>
    <row r="243" spans="1:5">
      <c r="A243" t="s">
        <v>1245</v>
      </c>
      <c r="B243" t="s">
        <v>5221</v>
      </c>
      <c r="C243" t="s">
        <v>1699</v>
      </c>
      <c r="D243" t="s">
        <v>1632</v>
      </c>
      <c r="E243" t="s">
        <v>1706</v>
      </c>
    </row>
    <row r="244" spans="1:5">
      <c r="A244" t="s">
        <v>4392</v>
      </c>
      <c r="B244" t="s">
        <v>5222</v>
      </c>
      <c r="C244" t="s">
        <v>1071</v>
      </c>
      <c r="D244" t="s">
        <v>1632</v>
      </c>
      <c r="E244" t="s">
        <v>892</v>
      </c>
    </row>
    <row r="245" spans="1:5">
      <c r="A245" t="s">
        <v>6505</v>
      </c>
      <c r="B245" t="s">
        <v>5223</v>
      </c>
      <c r="C245" t="s">
        <v>1709</v>
      </c>
      <c r="D245" t="s">
        <v>1632</v>
      </c>
      <c r="E245" t="s">
        <v>1716</v>
      </c>
    </row>
    <row r="246" spans="1:5">
      <c r="A246" t="s">
        <v>4951</v>
      </c>
      <c r="B246" t="s">
        <v>5224</v>
      </c>
      <c r="C246" t="s">
        <v>1717</v>
      </c>
      <c r="D246" t="s">
        <v>1632</v>
      </c>
      <c r="E246" t="s">
        <v>1722</v>
      </c>
    </row>
    <row r="247" spans="1:5">
      <c r="A247" t="s">
        <v>2376</v>
      </c>
      <c r="B247" t="s">
        <v>5019</v>
      </c>
      <c r="C247" t="s">
        <v>105</v>
      </c>
      <c r="D247" t="s">
        <v>1632</v>
      </c>
      <c r="E247" t="s">
        <v>34</v>
      </c>
    </row>
    <row r="248" spans="1:5">
      <c r="A248" t="s">
        <v>1867</v>
      </c>
      <c r="B248" t="s">
        <v>2075</v>
      </c>
      <c r="C248" t="s">
        <v>435</v>
      </c>
      <c r="D248" t="s">
        <v>1632</v>
      </c>
      <c r="E248" t="s">
        <v>215</v>
      </c>
    </row>
    <row r="249" spans="1:5">
      <c r="A249" t="s">
        <v>6506</v>
      </c>
      <c r="B249" t="s">
        <v>4632</v>
      </c>
      <c r="C249" t="s">
        <v>1726</v>
      </c>
      <c r="D249" t="s">
        <v>1632</v>
      </c>
      <c r="E249" t="s">
        <v>1020</v>
      </c>
    </row>
    <row r="250" spans="1:5">
      <c r="A250" t="s">
        <v>6508</v>
      </c>
      <c r="B250" t="s">
        <v>172</v>
      </c>
      <c r="C250" t="s">
        <v>1730</v>
      </c>
      <c r="D250" t="s">
        <v>1632</v>
      </c>
      <c r="E250" t="s">
        <v>1732</v>
      </c>
    </row>
    <row r="251" spans="1:5">
      <c r="A251" t="s">
        <v>1048</v>
      </c>
      <c r="B251" t="s">
        <v>4877</v>
      </c>
      <c r="C251" t="s">
        <v>1733</v>
      </c>
      <c r="D251" t="s">
        <v>1632</v>
      </c>
      <c r="E251" t="s">
        <v>1525</v>
      </c>
    </row>
    <row r="252" spans="1:5">
      <c r="A252" t="s">
        <v>6509</v>
      </c>
      <c r="B252" t="s">
        <v>5225</v>
      </c>
      <c r="C252" t="s">
        <v>1736</v>
      </c>
      <c r="D252" t="s">
        <v>1632</v>
      </c>
      <c r="E252" t="s">
        <v>1131</v>
      </c>
    </row>
    <row r="253" spans="1:5">
      <c r="A253" t="s">
        <v>6510</v>
      </c>
      <c r="B253" t="s">
        <v>4991</v>
      </c>
      <c r="C253" t="s">
        <v>1581</v>
      </c>
      <c r="D253" t="s">
        <v>1632</v>
      </c>
      <c r="E253" t="s">
        <v>270</v>
      </c>
    </row>
    <row r="254" spans="1:5">
      <c r="A254" t="s">
        <v>463</v>
      </c>
      <c r="B254" t="s">
        <v>5226</v>
      </c>
      <c r="C254" t="s">
        <v>752</v>
      </c>
      <c r="D254" t="s">
        <v>1632</v>
      </c>
      <c r="E254" t="s">
        <v>1739</v>
      </c>
    </row>
    <row r="255" spans="1:5">
      <c r="A255" t="s">
        <v>6511</v>
      </c>
      <c r="B255" t="s">
        <v>5227</v>
      </c>
      <c r="C255" t="s">
        <v>1740</v>
      </c>
      <c r="D255" t="s">
        <v>1632</v>
      </c>
      <c r="E255" t="s">
        <v>853</v>
      </c>
    </row>
    <row r="256" spans="1:5">
      <c r="A256" t="s">
        <v>2036</v>
      </c>
      <c r="B256" t="s">
        <v>5228</v>
      </c>
      <c r="C256" t="s">
        <v>1741</v>
      </c>
      <c r="D256" t="s">
        <v>1632</v>
      </c>
      <c r="E256" t="s">
        <v>1742</v>
      </c>
    </row>
    <row r="257" spans="1:5">
      <c r="A257" t="s">
        <v>341</v>
      </c>
      <c r="B257" t="s">
        <v>7306</v>
      </c>
      <c r="C257" t="s">
        <v>1848</v>
      </c>
      <c r="D257" t="s">
        <v>341</v>
      </c>
    </row>
    <row r="258" spans="1:5">
      <c r="A258" t="s">
        <v>6512</v>
      </c>
      <c r="B258" t="s">
        <v>570</v>
      </c>
      <c r="C258" t="s">
        <v>249</v>
      </c>
      <c r="D258" t="s">
        <v>341</v>
      </c>
      <c r="E258" t="s">
        <v>1744</v>
      </c>
    </row>
    <row r="259" spans="1:5">
      <c r="A259" t="s">
        <v>6513</v>
      </c>
      <c r="B259" t="s">
        <v>4907</v>
      </c>
      <c r="C259" t="s">
        <v>1748</v>
      </c>
      <c r="D259" t="s">
        <v>341</v>
      </c>
      <c r="E259" t="s">
        <v>1749</v>
      </c>
    </row>
    <row r="260" spans="1:5">
      <c r="A260" t="s">
        <v>335</v>
      </c>
      <c r="B260" t="s">
        <v>5231</v>
      </c>
      <c r="C260" t="s">
        <v>899</v>
      </c>
      <c r="D260" t="s">
        <v>341</v>
      </c>
      <c r="E260" t="s">
        <v>1563</v>
      </c>
    </row>
    <row r="261" spans="1:5">
      <c r="A261" t="s">
        <v>6514</v>
      </c>
      <c r="B261" t="s">
        <v>631</v>
      </c>
      <c r="C261" t="s">
        <v>1751</v>
      </c>
      <c r="D261" t="s">
        <v>341</v>
      </c>
      <c r="E261" t="s">
        <v>1755</v>
      </c>
    </row>
    <row r="262" spans="1:5">
      <c r="A262" t="s">
        <v>2454</v>
      </c>
      <c r="B262" t="s">
        <v>5233</v>
      </c>
      <c r="C262" t="s">
        <v>1757</v>
      </c>
      <c r="D262" t="s">
        <v>341</v>
      </c>
      <c r="E262" t="s">
        <v>1764</v>
      </c>
    </row>
    <row r="263" spans="1:5">
      <c r="A263" t="s">
        <v>6515</v>
      </c>
      <c r="B263" t="s">
        <v>4640</v>
      </c>
      <c r="C263" t="s">
        <v>1767</v>
      </c>
      <c r="D263" t="s">
        <v>341</v>
      </c>
      <c r="E263" t="s">
        <v>1768</v>
      </c>
    </row>
    <row r="264" spans="1:5">
      <c r="A264" t="s">
        <v>5232</v>
      </c>
      <c r="B264" t="s">
        <v>5236</v>
      </c>
      <c r="C264" t="s">
        <v>1772</v>
      </c>
      <c r="D264" t="s">
        <v>341</v>
      </c>
      <c r="E264" t="s">
        <v>1027</v>
      </c>
    </row>
    <row r="265" spans="1:5">
      <c r="A265" t="s">
        <v>5939</v>
      </c>
      <c r="B265" t="s">
        <v>5237</v>
      </c>
      <c r="C265" t="s">
        <v>1773</v>
      </c>
      <c r="D265" t="s">
        <v>341</v>
      </c>
      <c r="E265" t="s">
        <v>1775</v>
      </c>
    </row>
    <row r="266" spans="1:5">
      <c r="A266" t="s">
        <v>1114</v>
      </c>
      <c r="B266" t="s">
        <v>4271</v>
      </c>
      <c r="C266" t="s">
        <v>1782</v>
      </c>
      <c r="D266" t="s">
        <v>341</v>
      </c>
      <c r="E266" t="s">
        <v>923</v>
      </c>
    </row>
    <row r="267" spans="1:5">
      <c r="A267" t="s">
        <v>6517</v>
      </c>
      <c r="B267" t="s">
        <v>5238</v>
      </c>
      <c r="C267" t="s">
        <v>1784</v>
      </c>
      <c r="D267" t="s">
        <v>341</v>
      </c>
      <c r="E267" t="s">
        <v>1503</v>
      </c>
    </row>
    <row r="268" spans="1:5">
      <c r="A268" t="s">
        <v>6518</v>
      </c>
      <c r="B268" t="s">
        <v>5239</v>
      </c>
      <c r="C268" t="s">
        <v>1785</v>
      </c>
      <c r="D268" t="s">
        <v>341</v>
      </c>
      <c r="E268" t="s">
        <v>1789</v>
      </c>
    </row>
    <row r="269" spans="1:5">
      <c r="A269" t="s">
        <v>6355</v>
      </c>
      <c r="B269" t="s">
        <v>1250</v>
      </c>
      <c r="C269" t="s">
        <v>908</v>
      </c>
      <c r="D269" t="s">
        <v>341</v>
      </c>
      <c r="E269" t="s">
        <v>763</v>
      </c>
    </row>
    <row r="270" spans="1:5">
      <c r="A270" t="s">
        <v>6519</v>
      </c>
      <c r="B270" t="s">
        <v>4995</v>
      </c>
      <c r="C270" t="s">
        <v>808</v>
      </c>
      <c r="D270" t="s">
        <v>341</v>
      </c>
      <c r="E270" t="s">
        <v>1795</v>
      </c>
    </row>
    <row r="271" spans="1:5">
      <c r="A271" t="s">
        <v>176</v>
      </c>
      <c r="B271" t="s">
        <v>5240</v>
      </c>
      <c r="C271" t="s">
        <v>2147</v>
      </c>
      <c r="D271" t="s">
        <v>341</v>
      </c>
      <c r="E271" t="s">
        <v>1466</v>
      </c>
    </row>
    <row r="272" spans="1:5">
      <c r="A272" t="s">
        <v>6520</v>
      </c>
      <c r="B272" t="s">
        <v>2379</v>
      </c>
      <c r="C272" t="s">
        <v>1805</v>
      </c>
      <c r="D272" t="s">
        <v>341</v>
      </c>
      <c r="E272" t="s">
        <v>995</v>
      </c>
    </row>
    <row r="273" spans="1:5">
      <c r="A273" t="s">
        <v>5536</v>
      </c>
      <c r="B273" t="s">
        <v>1420</v>
      </c>
      <c r="C273" t="s">
        <v>1810</v>
      </c>
      <c r="D273" t="s">
        <v>341</v>
      </c>
      <c r="E273" t="s">
        <v>1813</v>
      </c>
    </row>
    <row r="274" spans="1:5">
      <c r="A274" t="s">
        <v>6521</v>
      </c>
      <c r="B274" t="s">
        <v>5241</v>
      </c>
      <c r="C274" t="s">
        <v>1816</v>
      </c>
      <c r="D274" t="s">
        <v>341</v>
      </c>
      <c r="E274" t="s">
        <v>1819</v>
      </c>
    </row>
    <row r="275" spans="1:5">
      <c r="A275" t="s">
        <v>3332</v>
      </c>
      <c r="B275" t="s">
        <v>5244</v>
      </c>
      <c r="C275" t="s">
        <v>1823</v>
      </c>
      <c r="D275" t="s">
        <v>341</v>
      </c>
      <c r="E275" t="s">
        <v>1826</v>
      </c>
    </row>
    <row r="276" spans="1:5">
      <c r="A276" t="s">
        <v>1406</v>
      </c>
      <c r="B276" t="s">
        <v>2348</v>
      </c>
      <c r="C276" t="s">
        <v>1829</v>
      </c>
      <c r="D276" t="s">
        <v>341</v>
      </c>
      <c r="E276" t="s">
        <v>1831</v>
      </c>
    </row>
    <row r="277" spans="1:5">
      <c r="A277" t="s">
        <v>6522</v>
      </c>
      <c r="B277" t="s">
        <v>2671</v>
      </c>
      <c r="C277" t="s">
        <v>1424</v>
      </c>
      <c r="D277" t="s">
        <v>341</v>
      </c>
      <c r="E277" t="s">
        <v>1834</v>
      </c>
    </row>
    <row r="278" spans="1:5">
      <c r="A278" t="s">
        <v>2153</v>
      </c>
      <c r="B278" t="s">
        <v>4630</v>
      </c>
      <c r="C278" t="s">
        <v>1840</v>
      </c>
      <c r="D278" t="s">
        <v>341</v>
      </c>
      <c r="E278" t="s">
        <v>1841</v>
      </c>
    </row>
    <row r="279" spans="1:5">
      <c r="A279" t="s">
        <v>6523</v>
      </c>
      <c r="B279" t="s">
        <v>3058</v>
      </c>
      <c r="C279" t="s">
        <v>1641</v>
      </c>
      <c r="D279" t="s">
        <v>341</v>
      </c>
      <c r="E279" t="s">
        <v>1847</v>
      </c>
    </row>
    <row r="280" spans="1:5">
      <c r="A280" t="s">
        <v>4221</v>
      </c>
      <c r="B280" t="s">
        <v>5246</v>
      </c>
      <c r="C280" t="s">
        <v>1849</v>
      </c>
      <c r="D280" t="s">
        <v>341</v>
      </c>
      <c r="E280" t="s">
        <v>1221</v>
      </c>
    </row>
    <row r="281" spans="1:5">
      <c r="A281" t="s">
        <v>1998</v>
      </c>
      <c r="B281" t="s">
        <v>1501</v>
      </c>
      <c r="C281" t="s">
        <v>1852</v>
      </c>
      <c r="D281" t="s">
        <v>341</v>
      </c>
      <c r="E281" t="s">
        <v>447</v>
      </c>
    </row>
    <row r="282" spans="1:5">
      <c r="A282" t="s">
        <v>4107</v>
      </c>
      <c r="B282" t="s">
        <v>4504</v>
      </c>
      <c r="C282" t="s">
        <v>372</v>
      </c>
      <c r="D282" t="s">
        <v>341</v>
      </c>
      <c r="E282" t="s">
        <v>1856</v>
      </c>
    </row>
    <row r="283" spans="1:5">
      <c r="A283" t="s">
        <v>4310</v>
      </c>
      <c r="B283" t="s">
        <v>5248</v>
      </c>
      <c r="C283" t="s">
        <v>49</v>
      </c>
      <c r="D283" t="s">
        <v>341</v>
      </c>
      <c r="E283" t="s">
        <v>819</v>
      </c>
    </row>
    <row r="284" spans="1:5">
      <c r="A284" t="s">
        <v>3431</v>
      </c>
      <c r="B284" t="s">
        <v>1803</v>
      </c>
      <c r="C284" t="s">
        <v>1696</v>
      </c>
      <c r="D284" t="s">
        <v>341</v>
      </c>
      <c r="E284" t="s">
        <v>1860</v>
      </c>
    </row>
    <row r="285" spans="1:5">
      <c r="A285" t="s">
        <v>1964</v>
      </c>
      <c r="B285" t="s">
        <v>3723</v>
      </c>
      <c r="C285" t="s">
        <v>1863</v>
      </c>
      <c r="D285" t="s">
        <v>341</v>
      </c>
      <c r="E285" t="s">
        <v>1865</v>
      </c>
    </row>
    <row r="286" spans="1:5">
      <c r="A286" t="s">
        <v>6525</v>
      </c>
      <c r="B286" t="s">
        <v>1651</v>
      </c>
      <c r="C286" t="s">
        <v>1141</v>
      </c>
      <c r="D286" t="s">
        <v>341</v>
      </c>
      <c r="E286" t="s">
        <v>1868</v>
      </c>
    </row>
    <row r="287" spans="1:5">
      <c r="A287" t="s">
        <v>5572</v>
      </c>
      <c r="B287" t="s">
        <v>3804</v>
      </c>
      <c r="C287" t="s">
        <v>247</v>
      </c>
      <c r="D287" t="s">
        <v>341</v>
      </c>
      <c r="E287" t="s">
        <v>1602</v>
      </c>
    </row>
    <row r="288" spans="1:5">
      <c r="A288" t="s">
        <v>6526</v>
      </c>
      <c r="B288" t="s">
        <v>3319</v>
      </c>
      <c r="C288" t="s">
        <v>1874</v>
      </c>
      <c r="D288" t="s">
        <v>341</v>
      </c>
      <c r="E288" t="s">
        <v>1363</v>
      </c>
    </row>
    <row r="289" spans="1:5">
      <c r="A289" t="s">
        <v>6527</v>
      </c>
      <c r="B289" t="s">
        <v>4095</v>
      </c>
      <c r="C289" t="s">
        <v>1876</v>
      </c>
      <c r="D289" t="s">
        <v>341</v>
      </c>
      <c r="E289" t="s">
        <v>1878</v>
      </c>
    </row>
    <row r="290" spans="1:5">
      <c r="A290" t="s">
        <v>1897</v>
      </c>
      <c r="B290" t="s">
        <v>4060</v>
      </c>
      <c r="C290" t="s">
        <v>1883</v>
      </c>
      <c r="D290" t="s">
        <v>341</v>
      </c>
      <c r="E290" t="s">
        <v>1885</v>
      </c>
    </row>
    <row r="291" spans="1:5">
      <c r="A291" t="s">
        <v>6528</v>
      </c>
      <c r="B291" t="s">
        <v>4842</v>
      </c>
      <c r="C291" t="s">
        <v>1889</v>
      </c>
      <c r="D291" t="s">
        <v>341</v>
      </c>
      <c r="E291" t="s">
        <v>1783</v>
      </c>
    </row>
    <row r="292" spans="1:5">
      <c r="A292" t="s">
        <v>6529</v>
      </c>
      <c r="B292" t="s">
        <v>2791</v>
      </c>
      <c r="C292" t="s">
        <v>674</v>
      </c>
      <c r="D292" t="s">
        <v>341</v>
      </c>
      <c r="E292" t="s">
        <v>1901</v>
      </c>
    </row>
    <row r="293" spans="1:5">
      <c r="A293" t="s">
        <v>1915</v>
      </c>
      <c r="B293" t="s">
        <v>7307</v>
      </c>
      <c r="C293" t="s">
        <v>6297</v>
      </c>
      <c r="D293" t="s">
        <v>1915</v>
      </c>
    </row>
    <row r="294" spans="1:5">
      <c r="A294" t="s">
        <v>6531</v>
      </c>
      <c r="B294" t="s">
        <v>3752</v>
      </c>
      <c r="C294" t="s">
        <v>1912</v>
      </c>
      <c r="D294" t="s">
        <v>1915</v>
      </c>
      <c r="E294" t="s">
        <v>1572</v>
      </c>
    </row>
    <row r="295" spans="1:5">
      <c r="A295" t="s">
        <v>6532</v>
      </c>
      <c r="B295" t="s">
        <v>1701</v>
      </c>
      <c r="C295" t="s">
        <v>1919</v>
      </c>
      <c r="D295" t="s">
        <v>1915</v>
      </c>
      <c r="E295" t="s">
        <v>1924</v>
      </c>
    </row>
    <row r="296" spans="1:5">
      <c r="A296" t="s">
        <v>6533</v>
      </c>
      <c r="B296" t="s">
        <v>420</v>
      </c>
      <c r="C296" t="s">
        <v>1925</v>
      </c>
      <c r="D296" t="s">
        <v>1915</v>
      </c>
      <c r="E296" t="s">
        <v>1309</v>
      </c>
    </row>
    <row r="297" spans="1:5">
      <c r="A297" t="s">
        <v>6534</v>
      </c>
      <c r="B297" t="s">
        <v>3329</v>
      </c>
      <c r="C297" t="s">
        <v>909</v>
      </c>
      <c r="D297" t="s">
        <v>1915</v>
      </c>
      <c r="E297" t="s">
        <v>1930</v>
      </c>
    </row>
    <row r="298" spans="1:5">
      <c r="A298" t="s">
        <v>6535</v>
      </c>
      <c r="B298" t="s">
        <v>5249</v>
      </c>
      <c r="C298" t="s">
        <v>1931</v>
      </c>
      <c r="D298" t="s">
        <v>1915</v>
      </c>
      <c r="E298" t="s">
        <v>883</v>
      </c>
    </row>
    <row r="299" spans="1:5">
      <c r="A299" t="s">
        <v>6539</v>
      </c>
      <c r="B299" t="s">
        <v>648</v>
      </c>
      <c r="C299" t="s">
        <v>1938</v>
      </c>
      <c r="D299" t="s">
        <v>1915</v>
      </c>
      <c r="E299" t="s">
        <v>1453</v>
      </c>
    </row>
    <row r="300" spans="1:5">
      <c r="A300" t="s">
        <v>5375</v>
      </c>
      <c r="B300" t="s">
        <v>5250</v>
      </c>
      <c r="C300" t="s">
        <v>1943</v>
      </c>
      <c r="D300" t="s">
        <v>1915</v>
      </c>
      <c r="E300" t="s">
        <v>518</v>
      </c>
    </row>
    <row r="301" spans="1:5">
      <c r="A301" t="s">
        <v>6541</v>
      </c>
      <c r="B301" t="s">
        <v>5251</v>
      </c>
      <c r="C301" t="s">
        <v>1946</v>
      </c>
      <c r="D301" t="s">
        <v>1915</v>
      </c>
      <c r="E301" t="s">
        <v>1067</v>
      </c>
    </row>
    <row r="302" spans="1:5">
      <c r="A302" t="s">
        <v>888</v>
      </c>
      <c r="B302" t="s">
        <v>5252</v>
      </c>
      <c r="C302" t="s">
        <v>1952</v>
      </c>
      <c r="D302" t="s">
        <v>1915</v>
      </c>
      <c r="E302" t="s">
        <v>1953</v>
      </c>
    </row>
    <row r="303" spans="1:5">
      <c r="A303" t="s">
        <v>6542</v>
      </c>
      <c r="B303" t="s">
        <v>5253</v>
      </c>
      <c r="C303" t="s">
        <v>1559</v>
      </c>
      <c r="D303" t="s">
        <v>1915</v>
      </c>
      <c r="E303" t="s">
        <v>1468</v>
      </c>
    </row>
    <row r="304" spans="1:5">
      <c r="A304" t="s">
        <v>6543</v>
      </c>
      <c r="B304" t="s">
        <v>5254</v>
      </c>
      <c r="C304" t="s">
        <v>1956</v>
      </c>
      <c r="D304" t="s">
        <v>1915</v>
      </c>
      <c r="E304" t="s">
        <v>1958</v>
      </c>
    </row>
    <row r="305" spans="1:5">
      <c r="A305" t="s">
        <v>6302</v>
      </c>
      <c r="B305" t="s">
        <v>95</v>
      </c>
      <c r="C305" t="s">
        <v>1890</v>
      </c>
      <c r="D305" t="s">
        <v>1915</v>
      </c>
      <c r="E305" t="s">
        <v>1965</v>
      </c>
    </row>
    <row r="306" spans="1:5">
      <c r="A306" t="s">
        <v>4694</v>
      </c>
      <c r="B306" t="s">
        <v>5255</v>
      </c>
      <c r="C306" t="s">
        <v>1967</v>
      </c>
      <c r="D306" t="s">
        <v>1915</v>
      </c>
      <c r="E306" t="s">
        <v>351</v>
      </c>
    </row>
    <row r="307" spans="1:5">
      <c r="A307" t="s">
        <v>5153</v>
      </c>
      <c r="B307" t="s">
        <v>5256</v>
      </c>
      <c r="C307" t="s">
        <v>1969</v>
      </c>
      <c r="D307" t="s">
        <v>1915</v>
      </c>
      <c r="E307" t="s">
        <v>1973</v>
      </c>
    </row>
    <row r="308" spans="1:5">
      <c r="A308" t="s">
        <v>6544</v>
      </c>
      <c r="B308" t="s">
        <v>253</v>
      </c>
      <c r="C308" t="s">
        <v>1539</v>
      </c>
      <c r="D308" t="s">
        <v>1915</v>
      </c>
      <c r="E308" t="s">
        <v>1704</v>
      </c>
    </row>
    <row r="309" spans="1:5">
      <c r="A309" t="s">
        <v>4908</v>
      </c>
      <c r="B309" t="s">
        <v>3084</v>
      </c>
      <c r="C309" t="s">
        <v>1978</v>
      </c>
      <c r="D309" t="s">
        <v>1915</v>
      </c>
      <c r="E309" t="s">
        <v>1984</v>
      </c>
    </row>
    <row r="310" spans="1:5">
      <c r="A310" t="s">
        <v>5798</v>
      </c>
      <c r="B310" t="s">
        <v>3873</v>
      </c>
      <c r="C310" t="s">
        <v>1990</v>
      </c>
      <c r="D310" t="s">
        <v>1915</v>
      </c>
      <c r="E310" t="s">
        <v>1976</v>
      </c>
    </row>
    <row r="311" spans="1:5">
      <c r="A311" t="s">
        <v>313</v>
      </c>
      <c r="B311" t="s">
        <v>5258</v>
      </c>
      <c r="C311" t="s">
        <v>433</v>
      </c>
      <c r="D311" t="s">
        <v>1915</v>
      </c>
      <c r="E311" t="s">
        <v>1184</v>
      </c>
    </row>
    <row r="312" spans="1:5">
      <c r="A312" t="s">
        <v>6545</v>
      </c>
      <c r="B312" t="s">
        <v>5259</v>
      </c>
      <c r="C312" t="s">
        <v>932</v>
      </c>
      <c r="D312" t="s">
        <v>1915</v>
      </c>
      <c r="E312" t="s">
        <v>1997</v>
      </c>
    </row>
    <row r="313" spans="1:5">
      <c r="A313" t="s">
        <v>6546</v>
      </c>
      <c r="B313" t="s">
        <v>5260</v>
      </c>
      <c r="C313" t="s">
        <v>1093</v>
      </c>
      <c r="D313" t="s">
        <v>1915</v>
      </c>
      <c r="E313" t="s">
        <v>732</v>
      </c>
    </row>
    <row r="314" spans="1:5">
      <c r="A314" t="s">
        <v>6547</v>
      </c>
      <c r="B314" t="s">
        <v>3982</v>
      </c>
      <c r="C314" t="s">
        <v>1815</v>
      </c>
      <c r="D314" t="s">
        <v>1915</v>
      </c>
      <c r="E314" t="s">
        <v>2000</v>
      </c>
    </row>
    <row r="315" spans="1:5">
      <c r="A315" t="s">
        <v>6548</v>
      </c>
      <c r="B315" t="s">
        <v>509</v>
      </c>
      <c r="C315" t="s">
        <v>1427</v>
      </c>
      <c r="D315" t="s">
        <v>1915</v>
      </c>
      <c r="E315" t="s">
        <v>213</v>
      </c>
    </row>
    <row r="316" spans="1:5">
      <c r="A316" t="s">
        <v>6549</v>
      </c>
      <c r="B316" t="s">
        <v>4051</v>
      </c>
      <c r="C316" t="s">
        <v>2004</v>
      </c>
      <c r="D316" t="s">
        <v>1915</v>
      </c>
      <c r="E316" t="s">
        <v>1247</v>
      </c>
    </row>
    <row r="317" spans="1:5">
      <c r="A317" t="s">
        <v>1035</v>
      </c>
      <c r="B317" t="s">
        <v>5261</v>
      </c>
      <c r="C317" t="s">
        <v>1676</v>
      </c>
      <c r="D317" t="s">
        <v>1915</v>
      </c>
      <c r="E317" t="s">
        <v>171</v>
      </c>
    </row>
    <row r="318" spans="1:5">
      <c r="A318" t="s">
        <v>3167</v>
      </c>
      <c r="B318" t="s">
        <v>5262</v>
      </c>
      <c r="C318" t="s">
        <v>782</v>
      </c>
      <c r="D318" t="s">
        <v>1915</v>
      </c>
      <c r="E318" t="s">
        <v>1715</v>
      </c>
    </row>
    <row r="319" spans="1:5">
      <c r="A319" t="s">
        <v>2006</v>
      </c>
      <c r="B319" t="s">
        <v>664</v>
      </c>
      <c r="C319" t="s">
        <v>4</v>
      </c>
      <c r="D319" t="s">
        <v>2006</v>
      </c>
    </row>
    <row r="320" spans="1:5">
      <c r="A320" t="s">
        <v>6550</v>
      </c>
      <c r="B320" t="s">
        <v>3450</v>
      </c>
      <c r="C320" t="s">
        <v>1396</v>
      </c>
      <c r="D320" t="s">
        <v>2006</v>
      </c>
      <c r="E320" t="s">
        <v>292</v>
      </c>
    </row>
    <row r="321" spans="1:5">
      <c r="A321" t="s">
        <v>5234</v>
      </c>
      <c r="B321" t="s">
        <v>5264</v>
      </c>
      <c r="C321" t="s">
        <v>2007</v>
      </c>
      <c r="D321" t="s">
        <v>2006</v>
      </c>
      <c r="E321" t="s">
        <v>2013</v>
      </c>
    </row>
    <row r="322" spans="1:5">
      <c r="A322" t="s">
        <v>6182</v>
      </c>
      <c r="B322" t="s">
        <v>1183</v>
      </c>
      <c r="C322" t="s">
        <v>810</v>
      </c>
      <c r="D322" t="s">
        <v>2006</v>
      </c>
      <c r="E322" t="s">
        <v>1639</v>
      </c>
    </row>
    <row r="323" spans="1:5">
      <c r="A323" t="s">
        <v>136</v>
      </c>
      <c r="B323" t="s">
        <v>322</v>
      </c>
      <c r="C323" t="s">
        <v>2020</v>
      </c>
      <c r="D323" t="s">
        <v>2006</v>
      </c>
      <c r="E323" t="s">
        <v>2021</v>
      </c>
    </row>
    <row r="324" spans="1:5">
      <c r="A324" t="s">
        <v>6551</v>
      </c>
      <c r="B324" t="s">
        <v>5265</v>
      </c>
      <c r="C324" t="s">
        <v>1120</v>
      </c>
      <c r="D324" t="s">
        <v>2006</v>
      </c>
      <c r="E324" t="s">
        <v>2022</v>
      </c>
    </row>
    <row r="325" spans="1:5">
      <c r="A325" t="s">
        <v>6553</v>
      </c>
      <c r="B325" t="s">
        <v>3479</v>
      </c>
      <c r="C325" t="s">
        <v>774</v>
      </c>
      <c r="D325" t="s">
        <v>2006</v>
      </c>
      <c r="E325" t="s">
        <v>1941</v>
      </c>
    </row>
    <row r="326" spans="1:5">
      <c r="A326" t="s">
        <v>6555</v>
      </c>
      <c r="B326" t="s">
        <v>1302</v>
      </c>
      <c r="C326" t="s">
        <v>2028</v>
      </c>
      <c r="D326" t="s">
        <v>2006</v>
      </c>
      <c r="E326" t="s">
        <v>2034</v>
      </c>
    </row>
    <row r="327" spans="1:5">
      <c r="A327" t="s">
        <v>6556</v>
      </c>
      <c r="B327" t="s">
        <v>5267</v>
      </c>
      <c r="C327" t="s">
        <v>2041</v>
      </c>
      <c r="D327" t="s">
        <v>2006</v>
      </c>
      <c r="E327" t="s">
        <v>2046</v>
      </c>
    </row>
    <row r="328" spans="1:5">
      <c r="A328" t="s">
        <v>3155</v>
      </c>
      <c r="B328" t="s">
        <v>3338</v>
      </c>
      <c r="C328" t="s">
        <v>2053</v>
      </c>
      <c r="D328" t="s">
        <v>2006</v>
      </c>
      <c r="E328" t="s">
        <v>244</v>
      </c>
    </row>
    <row r="329" spans="1:5">
      <c r="A329" t="s">
        <v>6557</v>
      </c>
      <c r="B329" t="s">
        <v>4873</v>
      </c>
      <c r="C329" t="s">
        <v>2032</v>
      </c>
      <c r="D329" t="s">
        <v>2006</v>
      </c>
      <c r="E329" t="s">
        <v>2057</v>
      </c>
    </row>
    <row r="330" spans="1:5">
      <c r="A330" t="s">
        <v>6558</v>
      </c>
      <c r="B330" t="s">
        <v>4905</v>
      </c>
      <c r="C330" t="s">
        <v>2058</v>
      </c>
      <c r="D330" t="s">
        <v>2006</v>
      </c>
      <c r="E330" t="s">
        <v>2060</v>
      </c>
    </row>
    <row r="331" spans="1:5">
      <c r="A331" t="s">
        <v>5751</v>
      </c>
      <c r="B331" t="s">
        <v>5269</v>
      </c>
      <c r="C331" t="s">
        <v>527</v>
      </c>
      <c r="D331" t="s">
        <v>2006</v>
      </c>
      <c r="E331" t="s">
        <v>1301</v>
      </c>
    </row>
    <row r="332" spans="1:5">
      <c r="A332" t="s">
        <v>1095</v>
      </c>
      <c r="B332" t="s">
        <v>2826</v>
      </c>
      <c r="C332" t="s">
        <v>1529</v>
      </c>
      <c r="D332" t="s">
        <v>2006</v>
      </c>
      <c r="E332" t="s">
        <v>115</v>
      </c>
    </row>
    <row r="333" spans="1:5">
      <c r="A333" t="s">
        <v>4106</v>
      </c>
      <c r="B333" t="s">
        <v>3188</v>
      </c>
      <c r="C333" t="s">
        <v>1786</v>
      </c>
      <c r="D333" t="s">
        <v>2006</v>
      </c>
      <c r="E333" t="s">
        <v>2062</v>
      </c>
    </row>
    <row r="334" spans="1:5">
      <c r="A334" t="s">
        <v>6559</v>
      </c>
      <c r="B334" t="s">
        <v>5270</v>
      </c>
      <c r="C334" t="s">
        <v>2067</v>
      </c>
      <c r="D334" t="s">
        <v>2006</v>
      </c>
      <c r="E334" t="s">
        <v>2070</v>
      </c>
    </row>
    <row r="335" spans="1:5">
      <c r="A335" t="s">
        <v>1719</v>
      </c>
      <c r="B335" t="s">
        <v>5273</v>
      </c>
      <c r="C335" t="s">
        <v>2073</v>
      </c>
      <c r="D335" t="s">
        <v>2006</v>
      </c>
      <c r="E335" t="s">
        <v>1618</v>
      </c>
    </row>
    <row r="336" spans="1:5">
      <c r="A336" t="s">
        <v>6560</v>
      </c>
      <c r="B336" t="s">
        <v>5274</v>
      </c>
      <c r="C336" t="s">
        <v>616</v>
      </c>
      <c r="D336" t="s">
        <v>2006</v>
      </c>
      <c r="E336" t="s">
        <v>1589</v>
      </c>
    </row>
    <row r="337" spans="1:5">
      <c r="A337" t="s">
        <v>865</v>
      </c>
      <c r="B337" t="s">
        <v>5131</v>
      </c>
      <c r="C337" t="s">
        <v>1792</v>
      </c>
      <c r="D337" t="s">
        <v>2006</v>
      </c>
      <c r="E337" t="s">
        <v>1473</v>
      </c>
    </row>
    <row r="338" spans="1:5">
      <c r="A338" t="s">
        <v>5294</v>
      </c>
      <c r="B338" t="s">
        <v>5275</v>
      </c>
      <c r="C338" t="s">
        <v>2076</v>
      </c>
      <c r="D338" t="s">
        <v>2006</v>
      </c>
      <c r="E338" t="s">
        <v>1910</v>
      </c>
    </row>
    <row r="339" spans="1:5">
      <c r="A339" t="s">
        <v>6561</v>
      </c>
      <c r="B339" t="s">
        <v>5276</v>
      </c>
      <c r="C339" t="s">
        <v>2081</v>
      </c>
      <c r="D339" t="s">
        <v>2006</v>
      </c>
      <c r="E339" t="s">
        <v>1870</v>
      </c>
    </row>
    <row r="340" spans="1:5">
      <c r="A340" t="s">
        <v>4089</v>
      </c>
      <c r="B340" t="s">
        <v>3959</v>
      </c>
      <c r="C340" t="s">
        <v>1818</v>
      </c>
      <c r="D340" t="s">
        <v>2006</v>
      </c>
      <c r="E340" t="s">
        <v>2082</v>
      </c>
    </row>
    <row r="341" spans="1:5">
      <c r="A341" t="s">
        <v>6563</v>
      </c>
      <c r="B341" t="s">
        <v>3185</v>
      </c>
      <c r="C341" t="s">
        <v>1520</v>
      </c>
      <c r="D341" t="s">
        <v>2006</v>
      </c>
      <c r="E341" t="s">
        <v>84</v>
      </c>
    </row>
    <row r="342" spans="1:5">
      <c r="A342" t="s">
        <v>5472</v>
      </c>
      <c r="B342" t="s">
        <v>3410</v>
      </c>
      <c r="C342" t="s">
        <v>2088</v>
      </c>
      <c r="D342" t="s">
        <v>2006</v>
      </c>
      <c r="E342" t="s">
        <v>1279</v>
      </c>
    </row>
    <row r="343" spans="1:5">
      <c r="A343" t="s">
        <v>5555</v>
      </c>
      <c r="B343" t="s">
        <v>1014</v>
      </c>
      <c r="C343" t="s">
        <v>2089</v>
      </c>
      <c r="D343" t="s">
        <v>2006</v>
      </c>
      <c r="E343" t="s">
        <v>1895</v>
      </c>
    </row>
    <row r="344" spans="1:5">
      <c r="A344" t="s">
        <v>1644</v>
      </c>
      <c r="B344" t="s">
        <v>4031</v>
      </c>
      <c r="C344" t="s">
        <v>2092</v>
      </c>
      <c r="D344" t="s">
        <v>2006</v>
      </c>
      <c r="E344" t="s">
        <v>330</v>
      </c>
    </row>
    <row r="345" spans="1:5">
      <c r="A345" t="s">
        <v>4940</v>
      </c>
      <c r="B345" t="s">
        <v>5277</v>
      </c>
      <c r="C345" t="s">
        <v>1205</v>
      </c>
      <c r="D345" t="s">
        <v>2006</v>
      </c>
      <c r="E345" t="s">
        <v>961</v>
      </c>
    </row>
    <row r="346" spans="1:5">
      <c r="A346" t="s">
        <v>6564</v>
      </c>
      <c r="B346" t="s">
        <v>4140</v>
      </c>
      <c r="C346" t="s">
        <v>1356</v>
      </c>
      <c r="D346" t="s">
        <v>2006</v>
      </c>
      <c r="E346" t="s">
        <v>2094</v>
      </c>
    </row>
    <row r="347" spans="1:5">
      <c r="A347" t="s">
        <v>6565</v>
      </c>
      <c r="B347" t="s">
        <v>200</v>
      </c>
      <c r="C347" t="s">
        <v>2100</v>
      </c>
      <c r="D347" t="s">
        <v>2006</v>
      </c>
      <c r="E347" t="s">
        <v>1411</v>
      </c>
    </row>
    <row r="348" spans="1:5">
      <c r="A348" t="s">
        <v>6566</v>
      </c>
      <c r="B348" t="s">
        <v>4164</v>
      </c>
      <c r="C348" t="s">
        <v>2101</v>
      </c>
      <c r="D348" t="s">
        <v>2006</v>
      </c>
      <c r="E348" t="s">
        <v>2102</v>
      </c>
    </row>
    <row r="349" spans="1:5">
      <c r="A349" t="s">
        <v>2880</v>
      </c>
      <c r="B349" t="s">
        <v>4584</v>
      </c>
      <c r="C349" t="s">
        <v>1827</v>
      </c>
      <c r="D349" t="s">
        <v>2006</v>
      </c>
      <c r="E349" t="s">
        <v>2103</v>
      </c>
    </row>
    <row r="350" spans="1:5">
      <c r="A350" t="s">
        <v>6567</v>
      </c>
      <c r="B350" t="s">
        <v>5280</v>
      </c>
      <c r="C350" t="s">
        <v>2105</v>
      </c>
      <c r="D350" t="s">
        <v>2006</v>
      </c>
      <c r="E350" t="s">
        <v>2107</v>
      </c>
    </row>
    <row r="351" spans="1:5">
      <c r="A351" t="s">
        <v>1136</v>
      </c>
      <c r="B351" t="s">
        <v>4669</v>
      </c>
      <c r="C351" t="s">
        <v>2111</v>
      </c>
      <c r="D351" t="s">
        <v>2006</v>
      </c>
      <c r="E351" t="s">
        <v>120</v>
      </c>
    </row>
    <row r="352" spans="1:5">
      <c r="A352" t="s">
        <v>1498</v>
      </c>
      <c r="B352" t="s">
        <v>5282</v>
      </c>
      <c r="C352" t="s">
        <v>267</v>
      </c>
      <c r="D352" t="s">
        <v>2006</v>
      </c>
      <c r="E352" t="s">
        <v>1502</v>
      </c>
    </row>
    <row r="353" spans="1:5">
      <c r="A353" t="s">
        <v>6569</v>
      </c>
      <c r="B353" t="s">
        <v>1787</v>
      </c>
      <c r="C353" t="s">
        <v>933</v>
      </c>
      <c r="D353" t="s">
        <v>2006</v>
      </c>
      <c r="E353" t="s">
        <v>2113</v>
      </c>
    </row>
    <row r="354" spans="1:5">
      <c r="A354" t="s">
        <v>6570</v>
      </c>
      <c r="B354" t="s">
        <v>2271</v>
      </c>
      <c r="C354" t="s">
        <v>1322</v>
      </c>
      <c r="D354" t="s">
        <v>2006</v>
      </c>
      <c r="E354" t="s">
        <v>2115</v>
      </c>
    </row>
    <row r="355" spans="1:5">
      <c r="A355" t="s">
        <v>1032</v>
      </c>
      <c r="B355" t="s">
        <v>7309</v>
      </c>
      <c r="C355" t="s">
        <v>6299</v>
      </c>
      <c r="D355" t="s">
        <v>1032</v>
      </c>
    </row>
    <row r="356" spans="1:5">
      <c r="A356" t="s">
        <v>6571</v>
      </c>
      <c r="B356" t="s">
        <v>3352</v>
      </c>
      <c r="C356" t="s">
        <v>2118</v>
      </c>
      <c r="D356" t="s">
        <v>1032</v>
      </c>
      <c r="E356" t="s">
        <v>2123</v>
      </c>
    </row>
    <row r="357" spans="1:5">
      <c r="A357" t="s">
        <v>761</v>
      </c>
      <c r="B357" t="s">
        <v>5284</v>
      </c>
      <c r="C357" t="s">
        <v>1312</v>
      </c>
      <c r="D357" t="s">
        <v>1032</v>
      </c>
      <c r="E357" t="s">
        <v>428</v>
      </c>
    </row>
    <row r="358" spans="1:5">
      <c r="A358" t="s">
        <v>6572</v>
      </c>
      <c r="B358" t="s">
        <v>3454</v>
      </c>
      <c r="C358" t="s">
        <v>2125</v>
      </c>
      <c r="D358" t="s">
        <v>1032</v>
      </c>
      <c r="E358" t="s">
        <v>2130</v>
      </c>
    </row>
    <row r="359" spans="1:5">
      <c r="A359" t="s">
        <v>6382</v>
      </c>
      <c r="B359" t="s">
        <v>3874</v>
      </c>
      <c r="C359" t="s">
        <v>1354</v>
      </c>
      <c r="D359" t="s">
        <v>1032</v>
      </c>
      <c r="E359" t="s">
        <v>2134</v>
      </c>
    </row>
    <row r="360" spans="1:5">
      <c r="A360" t="s">
        <v>211</v>
      </c>
      <c r="B360" t="s">
        <v>5286</v>
      </c>
      <c r="C360" t="s">
        <v>2018</v>
      </c>
      <c r="D360" t="s">
        <v>1032</v>
      </c>
      <c r="E360" t="s">
        <v>2139</v>
      </c>
    </row>
    <row r="361" spans="1:5">
      <c r="A361" t="s">
        <v>6573</v>
      </c>
      <c r="B361" t="s">
        <v>3</v>
      </c>
      <c r="C361" t="s">
        <v>918</v>
      </c>
      <c r="D361" t="s">
        <v>1032</v>
      </c>
      <c r="E361" t="s">
        <v>2146</v>
      </c>
    </row>
    <row r="362" spans="1:5">
      <c r="A362" t="s">
        <v>6574</v>
      </c>
      <c r="B362" t="s">
        <v>4966</v>
      </c>
      <c r="C362" t="s">
        <v>2150</v>
      </c>
      <c r="D362" t="s">
        <v>1032</v>
      </c>
      <c r="E362" t="s">
        <v>1905</v>
      </c>
    </row>
    <row r="363" spans="1:5">
      <c r="A363" t="s">
        <v>879</v>
      </c>
      <c r="B363" t="s">
        <v>3259</v>
      </c>
      <c r="C363" t="s">
        <v>1851</v>
      </c>
      <c r="D363" t="s">
        <v>1032</v>
      </c>
      <c r="E363" t="s">
        <v>2164</v>
      </c>
    </row>
    <row r="364" spans="1:5">
      <c r="A364" t="s">
        <v>6576</v>
      </c>
      <c r="B364" t="s">
        <v>5287</v>
      </c>
      <c r="C364" t="s">
        <v>680</v>
      </c>
      <c r="D364" t="s">
        <v>1032</v>
      </c>
      <c r="E364" t="s">
        <v>1119</v>
      </c>
    </row>
    <row r="365" spans="1:5">
      <c r="A365" t="s">
        <v>2400</v>
      </c>
      <c r="B365" t="s">
        <v>4864</v>
      </c>
      <c r="C365" t="s">
        <v>2011</v>
      </c>
      <c r="D365" t="s">
        <v>1032</v>
      </c>
      <c r="E365" t="s">
        <v>2166</v>
      </c>
    </row>
    <row r="366" spans="1:5">
      <c r="A366" t="s">
        <v>6577</v>
      </c>
      <c r="B366" t="s">
        <v>5288</v>
      </c>
      <c r="C366" t="s">
        <v>2160</v>
      </c>
      <c r="D366" t="s">
        <v>1032</v>
      </c>
      <c r="E366" t="s">
        <v>1586</v>
      </c>
    </row>
    <row r="367" spans="1:5">
      <c r="A367" t="s">
        <v>6579</v>
      </c>
      <c r="B367" t="s">
        <v>3949</v>
      </c>
      <c r="C367" t="s">
        <v>6300</v>
      </c>
      <c r="D367" t="s">
        <v>1032</v>
      </c>
      <c r="E367" t="s">
        <v>755</v>
      </c>
    </row>
    <row r="368" spans="1:5">
      <c r="A368" t="s">
        <v>1800</v>
      </c>
      <c r="B368" t="s">
        <v>3606</v>
      </c>
      <c r="C368" t="s">
        <v>2171</v>
      </c>
      <c r="D368" t="s">
        <v>1032</v>
      </c>
      <c r="E368" t="s">
        <v>1267</v>
      </c>
    </row>
    <row r="369" spans="1:5">
      <c r="A369" t="s">
        <v>6581</v>
      </c>
      <c r="B369" t="s">
        <v>3276</v>
      </c>
      <c r="C369" t="s">
        <v>2098</v>
      </c>
      <c r="D369" t="s">
        <v>1032</v>
      </c>
      <c r="E369" t="s">
        <v>1616</v>
      </c>
    </row>
    <row r="370" spans="1:5">
      <c r="A370" t="s">
        <v>6583</v>
      </c>
      <c r="B370" t="s">
        <v>4571</v>
      </c>
      <c r="C370" t="s">
        <v>2172</v>
      </c>
      <c r="D370" t="s">
        <v>1032</v>
      </c>
      <c r="E370" t="s">
        <v>2096</v>
      </c>
    </row>
    <row r="371" spans="1:5">
      <c r="A371" t="s">
        <v>5055</v>
      </c>
      <c r="B371" t="s">
        <v>5290</v>
      </c>
      <c r="C371" t="s">
        <v>920</v>
      </c>
      <c r="D371" t="s">
        <v>1032</v>
      </c>
      <c r="E371" t="s">
        <v>2174</v>
      </c>
    </row>
    <row r="372" spans="1:5">
      <c r="A372" t="s">
        <v>2351</v>
      </c>
      <c r="B372" t="s">
        <v>5292</v>
      </c>
      <c r="C372" t="s">
        <v>1728</v>
      </c>
      <c r="D372" t="s">
        <v>1032</v>
      </c>
      <c r="E372" t="s">
        <v>2176</v>
      </c>
    </row>
    <row r="373" spans="1:5">
      <c r="A373" t="s">
        <v>6584</v>
      </c>
      <c r="B373" t="s">
        <v>842</v>
      </c>
      <c r="C373" t="s">
        <v>2183</v>
      </c>
      <c r="D373" t="s">
        <v>1032</v>
      </c>
      <c r="E373" t="s">
        <v>2187</v>
      </c>
    </row>
    <row r="374" spans="1:5">
      <c r="A374" t="s">
        <v>4531</v>
      </c>
      <c r="B374" t="s">
        <v>5293</v>
      </c>
      <c r="C374" t="s">
        <v>2190</v>
      </c>
      <c r="D374" t="s">
        <v>1032</v>
      </c>
      <c r="E374" t="s">
        <v>474</v>
      </c>
    </row>
    <row r="375" spans="1:5">
      <c r="A375" t="s">
        <v>6585</v>
      </c>
      <c r="B375" t="s">
        <v>5295</v>
      </c>
      <c r="C375" t="s">
        <v>196</v>
      </c>
      <c r="D375" t="s">
        <v>1032</v>
      </c>
      <c r="E375" t="s">
        <v>2194</v>
      </c>
    </row>
    <row r="376" spans="1:5">
      <c r="A376" t="s">
        <v>2976</v>
      </c>
      <c r="B376" t="s">
        <v>5298</v>
      </c>
      <c r="C376" t="s">
        <v>2197</v>
      </c>
      <c r="D376" t="s">
        <v>1032</v>
      </c>
      <c r="E376" t="s">
        <v>2201</v>
      </c>
    </row>
    <row r="377" spans="1:5">
      <c r="A377" t="s">
        <v>1954</v>
      </c>
      <c r="B377" t="s">
        <v>5300</v>
      </c>
      <c r="C377" t="s">
        <v>1229</v>
      </c>
      <c r="D377" t="s">
        <v>1032</v>
      </c>
      <c r="E377" t="s">
        <v>2203</v>
      </c>
    </row>
    <row r="378" spans="1:5">
      <c r="A378" t="s">
        <v>6586</v>
      </c>
      <c r="B378" t="s">
        <v>5302</v>
      </c>
      <c r="C378" t="s">
        <v>1913</v>
      </c>
      <c r="D378" t="s">
        <v>1032</v>
      </c>
      <c r="E378" t="s">
        <v>2204</v>
      </c>
    </row>
    <row r="379" spans="1:5">
      <c r="A379" t="s">
        <v>2145</v>
      </c>
      <c r="B379" t="s">
        <v>3472</v>
      </c>
      <c r="C379" t="s">
        <v>924</v>
      </c>
      <c r="D379" t="s">
        <v>1032</v>
      </c>
      <c r="E379" t="s">
        <v>204</v>
      </c>
    </row>
    <row r="380" spans="1:5">
      <c r="A380" t="s">
        <v>6587</v>
      </c>
      <c r="B380" t="s">
        <v>4817</v>
      </c>
      <c r="C380" t="s">
        <v>1066</v>
      </c>
      <c r="D380" t="s">
        <v>1032</v>
      </c>
      <c r="E380" t="s">
        <v>1401</v>
      </c>
    </row>
    <row r="381" spans="1:5">
      <c r="A381" t="s">
        <v>4677</v>
      </c>
      <c r="B381" t="s">
        <v>1386</v>
      </c>
      <c r="C381" t="s">
        <v>2207</v>
      </c>
      <c r="D381" t="s">
        <v>1032</v>
      </c>
      <c r="E381" t="s">
        <v>2210</v>
      </c>
    </row>
    <row r="382" spans="1:5">
      <c r="A382" t="s">
        <v>3808</v>
      </c>
      <c r="B382" t="s">
        <v>3609</v>
      </c>
      <c r="C382" t="s">
        <v>2211</v>
      </c>
      <c r="D382" t="s">
        <v>1032</v>
      </c>
      <c r="E382" t="s">
        <v>2191</v>
      </c>
    </row>
    <row r="383" spans="1:5">
      <c r="A383" t="s">
        <v>1391</v>
      </c>
      <c r="B383" t="s">
        <v>2645</v>
      </c>
      <c r="C383" t="s">
        <v>1085</v>
      </c>
      <c r="D383" t="s">
        <v>1032</v>
      </c>
      <c r="E383" t="s">
        <v>745</v>
      </c>
    </row>
    <row r="384" spans="1:5">
      <c r="A384" t="s">
        <v>3630</v>
      </c>
      <c r="B384" t="s">
        <v>5303</v>
      </c>
      <c r="C384" t="s">
        <v>96</v>
      </c>
      <c r="D384" t="s">
        <v>1032</v>
      </c>
      <c r="E384" t="s">
        <v>2213</v>
      </c>
    </row>
    <row r="385" spans="1:5">
      <c r="A385" t="s">
        <v>6588</v>
      </c>
      <c r="B385" t="s">
        <v>3499</v>
      </c>
      <c r="C385" t="s">
        <v>308</v>
      </c>
      <c r="D385" t="s">
        <v>1032</v>
      </c>
      <c r="E385" t="s">
        <v>2214</v>
      </c>
    </row>
    <row r="386" spans="1:5">
      <c r="A386" t="s">
        <v>734</v>
      </c>
      <c r="B386" t="s">
        <v>5304</v>
      </c>
      <c r="C386" t="s">
        <v>1451</v>
      </c>
      <c r="D386" t="s">
        <v>1032</v>
      </c>
      <c r="E386" t="s">
        <v>2216</v>
      </c>
    </row>
    <row r="387" spans="1:5">
      <c r="A387" t="s">
        <v>4262</v>
      </c>
      <c r="B387" t="s">
        <v>7310</v>
      </c>
      <c r="C387" t="s">
        <v>6301</v>
      </c>
      <c r="D387" t="s">
        <v>1032</v>
      </c>
      <c r="E387" t="s">
        <v>2082</v>
      </c>
    </row>
    <row r="388" spans="1:5">
      <c r="A388" t="s">
        <v>5991</v>
      </c>
      <c r="B388" t="s">
        <v>5305</v>
      </c>
      <c r="C388" t="s">
        <v>1854</v>
      </c>
      <c r="D388" t="s">
        <v>1032</v>
      </c>
      <c r="E388" t="s">
        <v>1765</v>
      </c>
    </row>
    <row r="389" spans="1:5">
      <c r="A389" t="s">
        <v>2465</v>
      </c>
      <c r="B389" t="s">
        <v>4508</v>
      </c>
      <c r="C389" t="s">
        <v>497</v>
      </c>
      <c r="D389" t="s">
        <v>1032</v>
      </c>
      <c r="E389" t="s">
        <v>851</v>
      </c>
    </row>
    <row r="390" spans="1:5">
      <c r="A390" t="s">
        <v>3739</v>
      </c>
      <c r="B390" t="s">
        <v>5307</v>
      </c>
      <c r="C390" t="s">
        <v>1555</v>
      </c>
      <c r="D390" t="s">
        <v>1032</v>
      </c>
      <c r="E390" t="s">
        <v>2219</v>
      </c>
    </row>
    <row r="391" spans="1:5">
      <c r="A391" t="s">
        <v>6590</v>
      </c>
      <c r="B391" t="s">
        <v>3056</v>
      </c>
      <c r="C391" t="s">
        <v>1392</v>
      </c>
      <c r="D391" t="s">
        <v>1032</v>
      </c>
      <c r="E391" t="s">
        <v>971</v>
      </c>
    </row>
    <row r="392" spans="1:5">
      <c r="A392" t="s">
        <v>6591</v>
      </c>
      <c r="B392" t="s">
        <v>3177</v>
      </c>
      <c r="C392" t="s">
        <v>2223</v>
      </c>
      <c r="D392" t="s">
        <v>1032</v>
      </c>
      <c r="E392" t="s">
        <v>672</v>
      </c>
    </row>
    <row r="393" spans="1:5">
      <c r="A393" t="s">
        <v>4646</v>
      </c>
      <c r="B393" t="s">
        <v>5308</v>
      </c>
      <c r="C393" t="s">
        <v>2224</v>
      </c>
      <c r="D393" t="s">
        <v>1032</v>
      </c>
      <c r="E393" t="s">
        <v>2225</v>
      </c>
    </row>
    <row r="394" spans="1:5">
      <c r="A394" t="s">
        <v>6593</v>
      </c>
      <c r="B394" t="s">
        <v>1219</v>
      </c>
      <c r="C394" t="s">
        <v>2228</v>
      </c>
      <c r="D394" t="s">
        <v>1032</v>
      </c>
      <c r="E394" t="s">
        <v>2230</v>
      </c>
    </row>
    <row r="395" spans="1:5">
      <c r="A395" t="s">
        <v>4117</v>
      </c>
      <c r="B395" t="s">
        <v>922</v>
      </c>
      <c r="C395" t="s">
        <v>2232</v>
      </c>
      <c r="D395" t="s">
        <v>1032</v>
      </c>
      <c r="E395" t="s">
        <v>2233</v>
      </c>
    </row>
    <row r="396" spans="1:5">
      <c r="A396" t="s">
        <v>4376</v>
      </c>
      <c r="B396" t="s">
        <v>3716</v>
      </c>
      <c r="C396" t="s">
        <v>340</v>
      </c>
      <c r="D396" t="s">
        <v>1032</v>
      </c>
      <c r="E396" t="s">
        <v>1873</v>
      </c>
    </row>
    <row r="397" spans="1:5">
      <c r="A397" t="s">
        <v>6430</v>
      </c>
      <c r="B397" t="s">
        <v>5309</v>
      </c>
      <c r="C397" t="s">
        <v>2238</v>
      </c>
      <c r="D397" t="s">
        <v>1032</v>
      </c>
      <c r="E397" t="s">
        <v>717</v>
      </c>
    </row>
    <row r="398" spans="1:5">
      <c r="A398" t="s">
        <v>5919</v>
      </c>
      <c r="B398" t="s">
        <v>797</v>
      </c>
      <c r="C398" t="s">
        <v>786</v>
      </c>
      <c r="D398" t="s">
        <v>1032</v>
      </c>
      <c r="E398" t="s">
        <v>1042</v>
      </c>
    </row>
    <row r="399" spans="1:5">
      <c r="A399" t="s">
        <v>4629</v>
      </c>
      <c r="B399" t="s">
        <v>5311</v>
      </c>
      <c r="C399" t="s">
        <v>2240</v>
      </c>
      <c r="D399" t="s">
        <v>1032</v>
      </c>
      <c r="E399" t="s">
        <v>2242</v>
      </c>
    </row>
    <row r="400" spans="1:5">
      <c r="A400" t="s">
        <v>2488</v>
      </c>
      <c r="B400" t="s">
        <v>219</v>
      </c>
      <c r="C400" t="s">
        <v>2135</v>
      </c>
      <c r="D400" t="s">
        <v>1032</v>
      </c>
      <c r="E400" t="s">
        <v>112</v>
      </c>
    </row>
    <row r="401" spans="1:5">
      <c r="A401" t="s">
        <v>4635</v>
      </c>
      <c r="B401" t="s">
        <v>704</v>
      </c>
      <c r="C401" t="s">
        <v>1713</v>
      </c>
      <c r="D401" t="s">
        <v>1032</v>
      </c>
      <c r="E401" t="s">
        <v>2248</v>
      </c>
    </row>
    <row r="402" spans="1:5">
      <c r="A402" t="s">
        <v>6594</v>
      </c>
      <c r="B402" t="s">
        <v>5312</v>
      </c>
      <c r="C402" t="s">
        <v>1165</v>
      </c>
      <c r="D402" t="s">
        <v>1032</v>
      </c>
      <c r="E402" t="s">
        <v>2252</v>
      </c>
    </row>
    <row r="403" spans="1:5">
      <c r="A403" t="s">
        <v>6595</v>
      </c>
      <c r="B403" t="s">
        <v>2863</v>
      </c>
      <c r="C403" t="s">
        <v>492</v>
      </c>
      <c r="D403" t="s">
        <v>1032</v>
      </c>
      <c r="E403" t="s">
        <v>1705</v>
      </c>
    </row>
    <row r="404" spans="1:5">
      <c r="A404" t="s">
        <v>1262</v>
      </c>
      <c r="B404" t="s">
        <v>2624</v>
      </c>
      <c r="C404" t="s">
        <v>2253</v>
      </c>
      <c r="D404" t="s">
        <v>1032</v>
      </c>
      <c r="E404" t="s">
        <v>2255</v>
      </c>
    </row>
    <row r="405" spans="1:5">
      <c r="A405" t="s">
        <v>1911</v>
      </c>
      <c r="B405" t="s">
        <v>1511</v>
      </c>
      <c r="C405" t="s">
        <v>1482</v>
      </c>
      <c r="D405" t="s">
        <v>1032</v>
      </c>
      <c r="E405" t="s">
        <v>1960</v>
      </c>
    </row>
    <row r="406" spans="1:5">
      <c r="A406" t="s">
        <v>6596</v>
      </c>
      <c r="B406" t="s">
        <v>3820</v>
      </c>
      <c r="C406" t="s">
        <v>2259</v>
      </c>
      <c r="D406" t="s">
        <v>1032</v>
      </c>
      <c r="E406" t="s">
        <v>305</v>
      </c>
    </row>
    <row r="407" spans="1:5">
      <c r="A407" t="s">
        <v>6479</v>
      </c>
      <c r="B407" t="s">
        <v>644</v>
      </c>
      <c r="C407" t="s">
        <v>1935</v>
      </c>
      <c r="D407" t="s">
        <v>1032</v>
      </c>
      <c r="E407" t="s">
        <v>32</v>
      </c>
    </row>
    <row r="408" spans="1:5">
      <c r="A408" t="s">
        <v>6016</v>
      </c>
      <c r="B408" t="s">
        <v>2698</v>
      </c>
      <c r="C408" t="s">
        <v>1825</v>
      </c>
      <c r="D408" t="s">
        <v>1032</v>
      </c>
      <c r="E408" t="s">
        <v>0</v>
      </c>
    </row>
    <row r="409" spans="1:5">
      <c r="A409" t="s">
        <v>6598</v>
      </c>
      <c r="B409" t="s">
        <v>3749</v>
      </c>
      <c r="C409" t="s">
        <v>1571</v>
      </c>
      <c r="D409" t="s">
        <v>1032</v>
      </c>
      <c r="E409" t="s">
        <v>2262</v>
      </c>
    </row>
    <row r="410" spans="1:5">
      <c r="A410" t="s">
        <v>2309</v>
      </c>
      <c r="B410" t="s">
        <v>5314</v>
      </c>
      <c r="C410" t="s">
        <v>2264</v>
      </c>
      <c r="D410" t="s">
        <v>1032</v>
      </c>
      <c r="E410" t="s">
        <v>2043</v>
      </c>
    </row>
    <row r="411" spans="1:5">
      <c r="A411" t="s">
        <v>6599</v>
      </c>
      <c r="B411" t="s">
        <v>4936</v>
      </c>
      <c r="C411" t="s">
        <v>668</v>
      </c>
      <c r="D411" t="s">
        <v>1032</v>
      </c>
      <c r="E411" t="s">
        <v>1950</v>
      </c>
    </row>
    <row r="412" spans="1:5">
      <c r="A412" t="s">
        <v>691</v>
      </c>
      <c r="B412" t="s">
        <v>5316</v>
      </c>
      <c r="C412" t="s">
        <v>177</v>
      </c>
      <c r="D412" t="s">
        <v>1032</v>
      </c>
      <c r="E412" t="s">
        <v>2266</v>
      </c>
    </row>
    <row r="413" spans="1:5">
      <c r="A413" t="s">
        <v>1761</v>
      </c>
      <c r="B413" t="s">
        <v>5107</v>
      </c>
      <c r="C413" t="s">
        <v>1211</v>
      </c>
      <c r="D413" t="s">
        <v>1032</v>
      </c>
      <c r="E413" t="s">
        <v>573</v>
      </c>
    </row>
    <row r="414" spans="1:5">
      <c r="A414" t="s">
        <v>6601</v>
      </c>
      <c r="B414" t="s">
        <v>5318</v>
      </c>
      <c r="C414" t="s">
        <v>624</v>
      </c>
      <c r="D414" t="s">
        <v>1032</v>
      </c>
      <c r="E414" t="s">
        <v>1838</v>
      </c>
    </row>
    <row r="415" spans="1:5">
      <c r="A415" t="s">
        <v>1846</v>
      </c>
      <c r="B415" t="s">
        <v>7311</v>
      </c>
      <c r="C415" t="s">
        <v>6303</v>
      </c>
      <c r="D415" t="s">
        <v>1846</v>
      </c>
    </row>
    <row r="416" spans="1:5">
      <c r="A416" t="s">
        <v>3390</v>
      </c>
      <c r="B416" t="s">
        <v>5319</v>
      </c>
      <c r="C416" t="s">
        <v>649</v>
      </c>
      <c r="D416" t="s">
        <v>1846</v>
      </c>
      <c r="E416" t="s">
        <v>2272</v>
      </c>
    </row>
    <row r="417" spans="1:5">
      <c r="A417" t="s">
        <v>4580</v>
      </c>
      <c r="B417" t="s">
        <v>5322</v>
      </c>
      <c r="C417" t="s">
        <v>1220</v>
      </c>
      <c r="D417" t="s">
        <v>1846</v>
      </c>
      <c r="E417" t="s">
        <v>1777</v>
      </c>
    </row>
    <row r="418" spans="1:5">
      <c r="A418" t="s">
        <v>4833</v>
      </c>
      <c r="B418" t="s">
        <v>3708</v>
      </c>
      <c r="C418" t="s">
        <v>2276</v>
      </c>
      <c r="D418" t="s">
        <v>1846</v>
      </c>
      <c r="E418" t="s">
        <v>2278</v>
      </c>
    </row>
    <row r="419" spans="1:5">
      <c r="A419" t="s">
        <v>2395</v>
      </c>
      <c r="B419" t="s">
        <v>3815</v>
      </c>
      <c r="C419" t="s">
        <v>1148</v>
      </c>
      <c r="D419" t="s">
        <v>1846</v>
      </c>
      <c r="E419" t="s">
        <v>1345</v>
      </c>
    </row>
    <row r="420" spans="1:5">
      <c r="A420" t="s">
        <v>5746</v>
      </c>
      <c r="B420" t="s">
        <v>3816</v>
      </c>
      <c r="C420" t="s">
        <v>407</v>
      </c>
      <c r="D420" t="s">
        <v>1846</v>
      </c>
      <c r="E420" t="s">
        <v>17</v>
      </c>
    </row>
    <row r="421" spans="1:5">
      <c r="A421" t="s">
        <v>6603</v>
      </c>
      <c r="B421" t="s">
        <v>5323</v>
      </c>
      <c r="C421" t="s">
        <v>2279</v>
      </c>
      <c r="D421" t="s">
        <v>1846</v>
      </c>
      <c r="E421" t="s">
        <v>2281</v>
      </c>
    </row>
    <row r="422" spans="1:5">
      <c r="A422" t="s">
        <v>6605</v>
      </c>
      <c r="B422" t="s">
        <v>1500</v>
      </c>
      <c r="C422" t="s">
        <v>2284</v>
      </c>
      <c r="D422" t="s">
        <v>1846</v>
      </c>
      <c r="E422" t="s">
        <v>23</v>
      </c>
    </row>
    <row r="423" spans="1:5">
      <c r="A423" t="s">
        <v>5551</v>
      </c>
      <c r="B423" t="s">
        <v>5078</v>
      </c>
      <c r="C423" t="s">
        <v>1881</v>
      </c>
      <c r="D423" t="s">
        <v>1846</v>
      </c>
      <c r="E423" t="s">
        <v>1625</v>
      </c>
    </row>
    <row r="424" spans="1:5">
      <c r="A424" t="s">
        <v>6606</v>
      </c>
      <c r="B424" t="s">
        <v>2220</v>
      </c>
      <c r="C424" t="s">
        <v>2285</v>
      </c>
      <c r="D424" t="s">
        <v>1846</v>
      </c>
      <c r="E424" t="s">
        <v>1622</v>
      </c>
    </row>
    <row r="425" spans="1:5">
      <c r="A425" t="s">
        <v>6607</v>
      </c>
      <c r="B425" s="767" t="s">
        <v>7359</v>
      </c>
      <c r="C425" t="s">
        <v>1446</v>
      </c>
      <c r="D425" t="s">
        <v>1846</v>
      </c>
      <c r="E425" t="s">
        <v>2289</v>
      </c>
    </row>
    <row r="426" spans="1:5">
      <c r="A426" t="s">
        <v>6608</v>
      </c>
      <c r="B426" t="s">
        <v>3598</v>
      </c>
      <c r="C426" t="s">
        <v>1270</v>
      </c>
      <c r="D426" t="s">
        <v>1846</v>
      </c>
      <c r="E426" t="s">
        <v>2292</v>
      </c>
    </row>
    <row r="427" spans="1:5">
      <c r="A427" t="s">
        <v>4761</v>
      </c>
      <c r="B427" t="s">
        <v>371</v>
      </c>
      <c r="C427" t="s">
        <v>2295</v>
      </c>
      <c r="D427" t="s">
        <v>1846</v>
      </c>
      <c r="E427" t="s">
        <v>2297</v>
      </c>
    </row>
    <row r="428" spans="1:5">
      <c r="A428" t="s">
        <v>5306</v>
      </c>
      <c r="B428" t="s">
        <v>1068</v>
      </c>
      <c r="C428" t="s">
        <v>1069</v>
      </c>
      <c r="D428" t="s">
        <v>1846</v>
      </c>
      <c r="E428" t="s">
        <v>2229</v>
      </c>
    </row>
    <row r="429" spans="1:5">
      <c r="A429" t="s">
        <v>4741</v>
      </c>
      <c r="B429" t="s">
        <v>5324</v>
      </c>
      <c r="C429" t="s">
        <v>227</v>
      </c>
      <c r="D429" t="s">
        <v>1846</v>
      </c>
      <c r="E429" t="s">
        <v>2306</v>
      </c>
    </row>
    <row r="430" spans="1:5">
      <c r="A430" t="s">
        <v>6609</v>
      </c>
      <c r="B430" t="s">
        <v>5325</v>
      </c>
      <c r="C430" t="s">
        <v>2310</v>
      </c>
      <c r="D430" t="s">
        <v>1846</v>
      </c>
      <c r="E430" t="s">
        <v>2316</v>
      </c>
    </row>
    <row r="431" spans="1:5">
      <c r="A431" t="s">
        <v>6610</v>
      </c>
      <c r="B431" t="s">
        <v>1550</v>
      </c>
      <c r="C431" t="s">
        <v>2321</v>
      </c>
      <c r="D431" t="s">
        <v>1846</v>
      </c>
      <c r="E431" t="s">
        <v>2265</v>
      </c>
    </row>
    <row r="432" spans="1:5">
      <c r="A432" t="s">
        <v>6611</v>
      </c>
      <c r="B432" t="s">
        <v>5327</v>
      </c>
      <c r="C432" t="s">
        <v>829</v>
      </c>
      <c r="D432" t="s">
        <v>1846</v>
      </c>
      <c r="E432" t="s">
        <v>361</v>
      </c>
    </row>
    <row r="433" spans="1:5">
      <c r="A433" t="s">
        <v>2131</v>
      </c>
      <c r="B433" t="s">
        <v>5329</v>
      </c>
      <c r="C433" t="s">
        <v>1462</v>
      </c>
      <c r="D433" t="s">
        <v>1846</v>
      </c>
      <c r="E433" t="s">
        <v>2317</v>
      </c>
    </row>
    <row r="434" spans="1:5">
      <c r="A434" t="s">
        <v>4490</v>
      </c>
      <c r="B434" t="s">
        <v>5330</v>
      </c>
      <c r="C434" t="s">
        <v>1872</v>
      </c>
      <c r="D434" t="s">
        <v>1846</v>
      </c>
      <c r="E434" t="s">
        <v>2327</v>
      </c>
    </row>
    <row r="435" spans="1:5">
      <c r="A435" t="s">
        <v>6612</v>
      </c>
      <c r="B435" t="s">
        <v>4133</v>
      </c>
      <c r="C435" t="s">
        <v>2328</v>
      </c>
      <c r="D435" t="s">
        <v>1846</v>
      </c>
      <c r="E435" t="s">
        <v>2330</v>
      </c>
    </row>
    <row r="436" spans="1:5">
      <c r="A436" t="s">
        <v>6613</v>
      </c>
      <c r="B436" t="s">
        <v>165</v>
      </c>
      <c r="C436" t="s">
        <v>1723</v>
      </c>
      <c r="D436" t="s">
        <v>1846</v>
      </c>
      <c r="E436" t="s">
        <v>158</v>
      </c>
    </row>
    <row r="437" spans="1:5">
      <c r="A437" t="s">
        <v>3789</v>
      </c>
      <c r="B437" t="s">
        <v>5332</v>
      </c>
      <c r="C437" t="s">
        <v>2335</v>
      </c>
      <c r="D437" t="s">
        <v>1846</v>
      </c>
      <c r="E437" t="s">
        <v>2185</v>
      </c>
    </row>
    <row r="438" spans="1:5">
      <c r="A438" t="s">
        <v>6405</v>
      </c>
      <c r="B438" t="s">
        <v>5115</v>
      </c>
      <c r="C438" t="s">
        <v>2339</v>
      </c>
      <c r="D438" t="s">
        <v>1846</v>
      </c>
      <c r="E438" t="s">
        <v>2268</v>
      </c>
    </row>
    <row r="439" spans="1:5">
      <c r="A439" t="s">
        <v>6614</v>
      </c>
      <c r="B439" t="s">
        <v>4983</v>
      </c>
      <c r="C439" t="s">
        <v>2344</v>
      </c>
      <c r="D439" t="s">
        <v>1846</v>
      </c>
      <c r="E439" t="s">
        <v>2347</v>
      </c>
    </row>
    <row r="440" spans="1:5">
      <c r="A440" t="s">
        <v>7</v>
      </c>
      <c r="B440" t="s">
        <v>3850</v>
      </c>
      <c r="C440" t="s">
        <v>2127</v>
      </c>
      <c r="D440" t="s">
        <v>1846</v>
      </c>
      <c r="E440" t="s">
        <v>2138</v>
      </c>
    </row>
    <row r="441" spans="1:5">
      <c r="A441" t="s">
        <v>6615</v>
      </c>
      <c r="B441" t="s">
        <v>5333</v>
      </c>
      <c r="C441" t="s">
        <v>175</v>
      </c>
      <c r="D441" t="s">
        <v>1846</v>
      </c>
      <c r="E441" t="s">
        <v>1057</v>
      </c>
    </row>
    <row r="442" spans="1:5">
      <c r="A442" t="s">
        <v>4680</v>
      </c>
      <c r="B442" t="s">
        <v>5334</v>
      </c>
      <c r="C442" t="s">
        <v>2354</v>
      </c>
      <c r="D442" t="s">
        <v>1846</v>
      </c>
      <c r="E442" t="s">
        <v>2357</v>
      </c>
    </row>
    <row r="443" spans="1:5">
      <c r="A443" t="s">
        <v>6616</v>
      </c>
      <c r="B443" t="s">
        <v>2843</v>
      </c>
      <c r="C443" t="s">
        <v>1305</v>
      </c>
      <c r="D443" t="s">
        <v>1846</v>
      </c>
      <c r="E443" t="s">
        <v>1507</v>
      </c>
    </row>
    <row r="444" spans="1:5">
      <c r="A444" t="s">
        <v>6617</v>
      </c>
      <c r="B444" t="s">
        <v>5335</v>
      </c>
      <c r="C444" t="s">
        <v>69</v>
      </c>
      <c r="D444" t="s">
        <v>1846</v>
      </c>
      <c r="E444" t="s">
        <v>2182</v>
      </c>
    </row>
    <row r="445" spans="1:5">
      <c r="A445" t="s">
        <v>6618</v>
      </c>
      <c r="B445" t="s">
        <v>5337</v>
      </c>
      <c r="C445" t="s">
        <v>2110</v>
      </c>
      <c r="D445" t="s">
        <v>1846</v>
      </c>
      <c r="E445" t="s">
        <v>1138</v>
      </c>
    </row>
    <row r="446" spans="1:5">
      <c r="A446" t="s">
        <v>468</v>
      </c>
      <c r="B446" t="s">
        <v>1968</v>
      </c>
      <c r="C446" t="s">
        <v>2169</v>
      </c>
      <c r="D446" t="s">
        <v>1846</v>
      </c>
      <c r="E446" t="s">
        <v>286</v>
      </c>
    </row>
    <row r="447" spans="1:5">
      <c r="A447" t="s">
        <v>6324</v>
      </c>
      <c r="B447" t="s">
        <v>578</v>
      </c>
      <c r="C447" t="s">
        <v>2358</v>
      </c>
      <c r="D447" t="s">
        <v>1846</v>
      </c>
      <c r="E447" t="s">
        <v>937</v>
      </c>
    </row>
    <row r="448" spans="1:5">
      <c r="A448" t="s">
        <v>6619</v>
      </c>
      <c r="B448" t="s">
        <v>5338</v>
      </c>
      <c r="C448" t="s">
        <v>2361</v>
      </c>
      <c r="D448" t="s">
        <v>1846</v>
      </c>
      <c r="E448" t="s">
        <v>1459</v>
      </c>
    </row>
    <row r="449" spans="1:5">
      <c r="A449" t="s">
        <v>5679</v>
      </c>
      <c r="B449" t="s">
        <v>1508</v>
      </c>
      <c r="C449" t="s">
        <v>1893</v>
      </c>
      <c r="D449" t="s">
        <v>1846</v>
      </c>
      <c r="E449" t="s">
        <v>2366</v>
      </c>
    </row>
    <row r="450" spans="1:5">
      <c r="A450" t="s">
        <v>6621</v>
      </c>
      <c r="B450" t="s">
        <v>5339</v>
      </c>
      <c r="C450" t="s">
        <v>2373</v>
      </c>
      <c r="D450" t="s">
        <v>1846</v>
      </c>
      <c r="E450" t="s">
        <v>2374</v>
      </c>
    </row>
    <row r="451" spans="1:5">
      <c r="A451" t="s">
        <v>6622</v>
      </c>
      <c r="B451" t="s">
        <v>5340</v>
      </c>
      <c r="C451" t="s">
        <v>2378</v>
      </c>
      <c r="D451" t="s">
        <v>1846</v>
      </c>
      <c r="E451" t="s">
        <v>823</v>
      </c>
    </row>
    <row r="452" spans="1:5">
      <c r="A452" t="s">
        <v>6623</v>
      </c>
      <c r="B452" t="s">
        <v>3399</v>
      </c>
      <c r="C452" t="s">
        <v>927</v>
      </c>
      <c r="D452" t="s">
        <v>1846</v>
      </c>
      <c r="E452" t="s">
        <v>2380</v>
      </c>
    </row>
    <row r="453" spans="1:5">
      <c r="A453" t="s">
        <v>281</v>
      </c>
      <c r="B453" t="s">
        <v>1331</v>
      </c>
      <c r="C453" t="s">
        <v>2385</v>
      </c>
      <c r="D453" t="s">
        <v>1846</v>
      </c>
      <c r="E453" t="s">
        <v>2133</v>
      </c>
    </row>
    <row r="454" spans="1:5">
      <c r="A454" t="s">
        <v>6624</v>
      </c>
      <c r="B454" t="s">
        <v>2369</v>
      </c>
      <c r="C454" t="s">
        <v>2386</v>
      </c>
      <c r="D454" t="s">
        <v>1846</v>
      </c>
      <c r="E454" t="s">
        <v>896</v>
      </c>
    </row>
    <row r="455" spans="1:5">
      <c r="A455" t="s">
        <v>5235</v>
      </c>
      <c r="B455" t="s">
        <v>5342</v>
      </c>
      <c r="C455" t="s">
        <v>2040</v>
      </c>
      <c r="D455" t="s">
        <v>1846</v>
      </c>
      <c r="E455" t="s">
        <v>870</v>
      </c>
    </row>
    <row r="456" spans="1:5">
      <c r="A456" t="s">
        <v>6626</v>
      </c>
      <c r="B456" t="s">
        <v>2878</v>
      </c>
      <c r="C456" t="s">
        <v>2371</v>
      </c>
      <c r="D456" t="s">
        <v>1846</v>
      </c>
      <c r="E456" t="s">
        <v>1966</v>
      </c>
    </row>
    <row r="457" spans="1:5">
      <c r="A457" t="s">
        <v>6628</v>
      </c>
      <c r="B457" t="s">
        <v>650</v>
      </c>
      <c r="C457" t="s">
        <v>2389</v>
      </c>
      <c r="D457" t="s">
        <v>1846</v>
      </c>
      <c r="E457" t="s">
        <v>2394</v>
      </c>
    </row>
    <row r="458" spans="1:5">
      <c r="A458" t="s">
        <v>6629</v>
      </c>
      <c r="B458" t="s">
        <v>5344</v>
      </c>
      <c r="C458" t="s">
        <v>2396</v>
      </c>
      <c r="D458" t="s">
        <v>1846</v>
      </c>
      <c r="E458" t="s">
        <v>2397</v>
      </c>
    </row>
    <row r="459" spans="1:5">
      <c r="A459" t="s">
        <v>6630</v>
      </c>
      <c r="B459" t="s">
        <v>1499</v>
      </c>
      <c r="C459" t="s">
        <v>2206</v>
      </c>
      <c r="D459" t="s">
        <v>1846</v>
      </c>
      <c r="E459" t="s">
        <v>2401</v>
      </c>
    </row>
    <row r="460" spans="1:5">
      <c r="A460" t="s">
        <v>1259</v>
      </c>
      <c r="B460" t="s">
        <v>7312</v>
      </c>
      <c r="C460" t="s">
        <v>6304</v>
      </c>
      <c r="D460" t="s">
        <v>1259</v>
      </c>
    </row>
    <row r="461" spans="1:5">
      <c r="A461" t="s">
        <v>6280</v>
      </c>
      <c r="B461" t="s">
        <v>1314</v>
      </c>
      <c r="C461" t="s">
        <v>815</v>
      </c>
      <c r="D461" t="s">
        <v>1259</v>
      </c>
      <c r="E461" t="s">
        <v>2402</v>
      </c>
    </row>
    <row r="462" spans="1:5">
      <c r="A462" t="s">
        <v>3200</v>
      </c>
      <c r="B462" t="s">
        <v>5345</v>
      </c>
      <c r="C462" t="s">
        <v>1381</v>
      </c>
      <c r="D462" t="s">
        <v>1259</v>
      </c>
      <c r="E462" t="s">
        <v>1552</v>
      </c>
    </row>
    <row r="463" spans="1:5">
      <c r="A463" t="s">
        <v>6631</v>
      </c>
      <c r="B463" t="s">
        <v>5346</v>
      </c>
      <c r="C463" t="s">
        <v>2409</v>
      </c>
      <c r="D463" t="s">
        <v>1259</v>
      </c>
      <c r="E463" t="s">
        <v>1073</v>
      </c>
    </row>
    <row r="464" spans="1:5">
      <c r="A464" t="s">
        <v>6632</v>
      </c>
      <c r="B464" t="s">
        <v>5347</v>
      </c>
      <c r="C464" t="s">
        <v>2414</v>
      </c>
      <c r="D464" t="s">
        <v>1259</v>
      </c>
      <c r="E464" t="s">
        <v>2415</v>
      </c>
    </row>
    <row r="465" spans="1:5">
      <c r="A465" t="s">
        <v>6633</v>
      </c>
      <c r="B465" t="s">
        <v>469</v>
      </c>
      <c r="C465" t="s">
        <v>2234</v>
      </c>
      <c r="D465" t="s">
        <v>1259</v>
      </c>
      <c r="E465" t="s">
        <v>2419</v>
      </c>
    </row>
    <row r="466" spans="1:5">
      <c r="A466" t="s">
        <v>6634</v>
      </c>
      <c r="B466" t="s">
        <v>5349</v>
      </c>
      <c r="C466" t="s">
        <v>1064</v>
      </c>
      <c r="D466" t="s">
        <v>1259</v>
      </c>
      <c r="E466" t="s">
        <v>2423</v>
      </c>
    </row>
    <row r="467" spans="1:5">
      <c r="A467" t="s">
        <v>6635</v>
      </c>
      <c r="B467" t="s">
        <v>1289</v>
      </c>
      <c r="C467" t="s">
        <v>1734</v>
      </c>
      <c r="D467" t="s">
        <v>1259</v>
      </c>
      <c r="E467" t="s">
        <v>2425</v>
      </c>
    </row>
    <row r="468" spans="1:5">
      <c r="A468" t="s">
        <v>2794</v>
      </c>
      <c r="B468" t="s">
        <v>5350</v>
      </c>
      <c r="C468" t="s">
        <v>2426</v>
      </c>
      <c r="D468" t="s">
        <v>1259</v>
      </c>
      <c r="E468" t="s">
        <v>1017</v>
      </c>
    </row>
    <row r="469" spans="1:5">
      <c r="A469" t="s">
        <v>6636</v>
      </c>
      <c r="B469" t="s">
        <v>5351</v>
      </c>
      <c r="C469" t="s">
        <v>2428</v>
      </c>
      <c r="D469" t="s">
        <v>1259</v>
      </c>
      <c r="E469" t="s">
        <v>2429</v>
      </c>
    </row>
    <row r="470" spans="1:5">
      <c r="A470" t="s">
        <v>2267</v>
      </c>
      <c r="B470" t="s">
        <v>5353</v>
      </c>
      <c r="C470" t="s">
        <v>2437</v>
      </c>
      <c r="D470" t="s">
        <v>1259</v>
      </c>
      <c r="E470" t="s">
        <v>1326</v>
      </c>
    </row>
    <row r="471" spans="1:5">
      <c r="A471" t="s">
        <v>6637</v>
      </c>
      <c r="B471" t="s">
        <v>4432</v>
      </c>
      <c r="C471" t="s">
        <v>2441</v>
      </c>
      <c r="D471" t="s">
        <v>1259</v>
      </c>
      <c r="E471" t="s">
        <v>2444</v>
      </c>
    </row>
    <row r="472" spans="1:5">
      <c r="A472" t="s">
        <v>1534</v>
      </c>
      <c r="B472" t="s">
        <v>1281</v>
      </c>
      <c r="C472" t="s">
        <v>1491</v>
      </c>
      <c r="D472" t="s">
        <v>1259</v>
      </c>
      <c r="E472" t="s">
        <v>304</v>
      </c>
    </row>
    <row r="473" spans="1:5">
      <c r="A473" t="s">
        <v>6638</v>
      </c>
      <c r="B473" t="s">
        <v>2632</v>
      </c>
      <c r="C473" t="s">
        <v>2434</v>
      </c>
      <c r="D473" t="s">
        <v>1259</v>
      </c>
      <c r="E473" t="s">
        <v>2446</v>
      </c>
    </row>
    <row r="474" spans="1:5">
      <c r="A474" t="s">
        <v>6640</v>
      </c>
      <c r="B474" t="s">
        <v>5354</v>
      </c>
      <c r="C474" t="s">
        <v>1385</v>
      </c>
      <c r="D474" t="s">
        <v>1259</v>
      </c>
      <c r="E474" t="s">
        <v>1505</v>
      </c>
    </row>
    <row r="475" spans="1:5">
      <c r="A475" t="s">
        <v>6641</v>
      </c>
      <c r="B475" t="s">
        <v>769</v>
      </c>
      <c r="C475" t="s">
        <v>1342</v>
      </c>
      <c r="D475" t="s">
        <v>1259</v>
      </c>
      <c r="E475" t="s">
        <v>1657</v>
      </c>
    </row>
    <row r="476" spans="1:5">
      <c r="A476" t="s">
        <v>2345</v>
      </c>
      <c r="B476" t="s">
        <v>3811</v>
      </c>
      <c r="C476" t="s">
        <v>2451</v>
      </c>
      <c r="D476" t="s">
        <v>1259</v>
      </c>
      <c r="E476" t="s">
        <v>2453</v>
      </c>
    </row>
    <row r="477" spans="1:5">
      <c r="A477" t="s">
        <v>6643</v>
      </c>
      <c r="B477" t="s">
        <v>2922</v>
      </c>
      <c r="C477" t="s">
        <v>1844</v>
      </c>
      <c r="D477" t="s">
        <v>1259</v>
      </c>
      <c r="E477" t="s">
        <v>1437</v>
      </c>
    </row>
    <row r="478" spans="1:5">
      <c r="A478" t="s">
        <v>6033</v>
      </c>
      <c r="B478" t="s">
        <v>5299</v>
      </c>
      <c r="C478" t="s">
        <v>2456</v>
      </c>
      <c r="D478" t="s">
        <v>1259</v>
      </c>
      <c r="E478" t="s">
        <v>2462</v>
      </c>
    </row>
    <row r="479" spans="1:5">
      <c r="A479" t="s">
        <v>5405</v>
      </c>
      <c r="B479" t="s">
        <v>2303</v>
      </c>
      <c r="C479" t="s">
        <v>2195</v>
      </c>
      <c r="D479" t="s">
        <v>1259</v>
      </c>
      <c r="E479" t="s">
        <v>264</v>
      </c>
    </row>
    <row r="480" spans="1:5">
      <c r="A480" t="s">
        <v>6644</v>
      </c>
      <c r="B480" t="s">
        <v>5357</v>
      </c>
      <c r="C480" t="s">
        <v>62</v>
      </c>
      <c r="D480" t="s">
        <v>1259</v>
      </c>
      <c r="E480" t="s">
        <v>2417</v>
      </c>
    </row>
    <row r="481" spans="1:5">
      <c r="A481" t="s">
        <v>4099</v>
      </c>
      <c r="B481" t="s">
        <v>5358</v>
      </c>
      <c r="C481" t="s">
        <v>490</v>
      </c>
      <c r="D481" t="s">
        <v>1259</v>
      </c>
      <c r="E481" t="s">
        <v>841</v>
      </c>
    </row>
    <row r="482" spans="1:5">
      <c r="A482" t="s">
        <v>6013</v>
      </c>
      <c r="B482" t="s">
        <v>5283</v>
      </c>
      <c r="C482" t="s">
        <v>2464</v>
      </c>
      <c r="D482" t="s">
        <v>1259</v>
      </c>
      <c r="E482" t="s">
        <v>1686</v>
      </c>
    </row>
    <row r="483" spans="1:5">
      <c r="A483" t="s">
        <v>6646</v>
      </c>
      <c r="B483" t="s">
        <v>4173</v>
      </c>
      <c r="C483" t="s">
        <v>2466</v>
      </c>
      <c r="D483" t="s">
        <v>1259</v>
      </c>
      <c r="E483" t="s">
        <v>2471</v>
      </c>
    </row>
    <row r="484" spans="1:5">
      <c r="A484" t="s">
        <v>5848</v>
      </c>
      <c r="B484" t="s">
        <v>1464</v>
      </c>
      <c r="C484" t="s">
        <v>581</v>
      </c>
      <c r="D484" t="s">
        <v>1259</v>
      </c>
      <c r="E484" t="s">
        <v>276</v>
      </c>
    </row>
    <row r="485" spans="1:5">
      <c r="A485" t="s">
        <v>6647</v>
      </c>
      <c r="B485" t="s">
        <v>5360</v>
      </c>
      <c r="C485" t="s">
        <v>2477</v>
      </c>
      <c r="D485" t="s">
        <v>1259</v>
      </c>
      <c r="E485" t="s">
        <v>980</v>
      </c>
    </row>
    <row r="486" spans="1:5">
      <c r="A486" t="s">
        <v>2486</v>
      </c>
      <c r="B486" t="s">
        <v>354</v>
      </c>
      <c r="C486" t="s">
        <v>6161</v>
      </c>
      <c r="D486" t="s">
        <v>2486</v>
      </c>
    </row>
    <row r="487" spans="1:5">
      <c r="A487" t="s">
        <v>6648</v>
      </c>
      <c r="B487" t="s">
        <v>4720</v>
      </c>
      <c r="C487" t="s">
        <v>2483</v>
      </c>
      <c r="D487" t="s">
        <v>2486</v>
      </c>
      <c r="E487" t="s">
        <v>1261</v>
      </c>
    </row>
    <row r="488" spans="1:5">
      <c r="A488" t="s">
        <v>1469</v>
      </c>
      <c r="B488" t="s">
        <v>2399</v>
      </c>
      <c r="C488" t="s">
        <v>2162</v>
      </c>
      <c r="D488" t="s">
        <v>2486</v>
      </c>
      <c r="E488" t="s">
        <v>2490</v>
      </c>
    </row>
    <row r="489" spans="1:5">
      <c r="A489" t="s">
        <v>6649</v>
      </c>
      <c r="B489" t="s">
        <v>1763</v>
      </c>
      <c r="C489" t="s">
        <v>1329</v>
      </c>
      <c r="D489" t="s">
        <v>2486</v>
      </c>
      <c r="E489" t="s">
        <v>1839</v>
      </c>
    </row>
    <row r="490" spans="1:5">
      <c r="A490" t="s">
        <v>3932</v>
      </c>
      <c r="B490" t="s">
        <v>1370</v>
      </c>
      <c r="C490" t="s">
        <v>2492</v>
      </c>
      <c r="D490" t="s">
        <v>2486</v>
      </c>
      <c r="E490" t="s">
        <v>2496</v>
      </c>
    </row>
    <row r="491" spans="1:5">
      <c r="A491" t="s">
        <v>2186</v>
      </c>
      <c r="B491" t="s">
        <v>590</v>
      </c>
      <c r="C491" t="s">
        <v>2497</v>
      </c>
      <c r="D491" t="s">
        <v>2486</v>
      </c>
      <c r="E491" t="s">
        <v>2505</v>
      </c>
    </row>
    <row r="492" spans="1:5">
      <c r="A492" t="s">
        <v>6650</v>
      </c>
      <c r="B492" t="s">
        <v>3783</v>
      </c>
      <c r="C492" t="s">
        <v>2258</v>
      </c>
      <c r="D492" t="s">
        <v>2486</v>
      </c>
      <c r="E492" t="s">
        <v>904</v>
      </c>
    </row>
    <row r="493" spans="1:5">
      <c r="A493" t="s">
        <v>6652</v>
      </c>
      <c r="B493" t="s">
        <v>4080</v>
      </c>
      <c r="C493" t="s">
        <v>20</v>
      </c>
      <c r="D493" t="s">
        <v>2486</v>
      </c>
      <c r="E493" t="s">
        <v>2509</v>
      </c>
    </row>
    <row r="494" spans="1:5">
      <c r="A494" t="s">
        <v>6653</v>
      </c>
      <c r="B494" t="s">
        <v>3210</v>
      </c>
      <c r="C494" t="s">
        <v>30</v>
      </c>
      <c r="D494" t="s">
        <v>2486</v>
      </c>
      <c r="E494" t="s">
        <v>2106</v>
      </c>
    </row>
    <row r="495" spans="1:5">
      <c r="A495" t="s">
        <v>6654</v>
      </c>
      <c r="B495" t="s">
        <v>5361</v>
      </c>
      <c r="C495" t="s">
        <v>2514</v>
      </c>
      <c r="D495" t="s">
        <v>2486</v>
      </c>
      <c r="E495" t="s">
        <v>359</v>
      </c>
    </row>
    <row r="496" spans="1:5">
      <c r="A496" t="s">
        <v>5052</v>
      </c>
      <c r="B496" t="s">
        <v>4409</v>
      </c>
      <c r="C496" t="s">
        <v>146</v>
      </c>
      <c r="D496" t="s">
        <v>2486</v>
      </c>
      <c r="E496" t="s">
        <v>2520</v>
      </c>
    </row>
    <row r="497" spans="1:5">
      <c r="A497" t="s">
        <v>6655</v>
      </c>
      <c r="B497" t="s">
        <v>1626</v>
      </c>
      <c r="C497" t="s">
        <v>436</v>
      </c>
      <c r="D497" t="s">
        <v>2486</v>
      </c>
      <c r="E497" t="s">
        <v>2291</v>
      </c>
    </row>
    <row r="498" spans="1:5">
      <c r="A498" t="s">
        <v>2868</v>
      </c>
      <c r="B498" t="s">
        <v>5362</v>
      </c>
      <c r="C498" t="s">
        <v>2263</v>
      </c>
      <c r="D498" t="s">
        <v>2486</v>
      </c>
      <c r="E498" t="s">
        <v>2524</v>
      </c>
    </row>
    <row r="499" spans="1:5">
      <c r="A499" t="s">
        <v>1226</v>
      </c>
      <c r="B499" t="s">
        <v>5320</v>
      </c>
      <c r="C499" t="s">
        <v>479</v>
      </c>
      <c r="D499" t="s">
        <v>2486</v>
      </c>
      <c r="E499" t="s">
        <v>2526</v>
      </c>
    </row>
    <row r="500" spans="1:5">
      <c r="A500" t="s">
        <v>6656</v>
      </c>
      <c r="B500" t="s">
        <v>3581</v>
      </c>
      <c r="C500" t="s">
        <v>2532</v>
      </c>
      <c r="D500" t="s">
        <v>2486</v>
      </c>
      <c r="E500" t="s">
        <v>2536</v>
      </c>
    </row>
    <row r="501" spans="1:5">
      <c r="A501" t="s">
        <v>1720</v>
      </c>
      <c r="B501" t="s">
        <v>5363</v>
      </c>
      <c r="C501" t="s">
        <v>2538</v>
      </c>
      <c r="D501" t="s">
        <v>2486</v>
      </c>
      <c r="E501" t="s">
        <v>173</v>
      </c>
    </row>
    <row r="502" spans="1:5">
      <c r="A502" t="s">
        <v>6657</v>
      </c>
      <c r="B502" t="s">
        <v>5364</v>
      </c>
      <c r="C502" t="s">
        <v>2530</v>
      </c>
      <c r="D502" t="s">
        <v>2486</v>
      </c>
      <c r="E502" t="s">
        <v>2314</v>
      </c>
    </row>
    <row r="503" spans="1:5">
      <c r="A503" t="s">
        <v>6658</v>
      </c>
      <c r="B503" t="s">
        <v>5366</v>
      </c>
      <c r="C503" t="s">
        <v>2541</v>
      </c>
      <c r="D503" t="s">
        <v>2486</v>
      </c>
      <c r="E503" t="s">
        <v>2544</v>
      </c>
    </row>
    <row r="504" spans="1:5">
      <c r="A504" t="s">
        <v>5852</v>
      </c>
      <c r="B504" t="s">
        <v>5368</v>
      </c>
      <c r="C504" t="s">
        <v>2547</v>
      </c>
      <c r="D504" t="s">
        <v>2486</v>
      </c>
      <c r="E504" t="s">
        <v>1855</v>
      </c>
    </row>
    <row r="505" spans="1:5">
      <c r="A505" t="s">
        <v>6659</v>
      </c>
      <c r="B505" t="s">
        <v>3080</v>
      </c>
      <c r="C505" t="s">
        <v>1798</v>
      </c>
      <c r="D505" t="s">
        <v>2486</v>
      </c>
      <c r="E505" t="s">
        <v>1180</v>
      </c>
    </row>
    <row r="506" spans="1:5">
      <c r="A506" t="s">
        <v>6661</v>
      </c>
      <c r="B506" t="s">
        <v>597</v>
      </c>
      <c r="C506" t="s">
        <v>1879</v>
      </c>
      <c r="D506" t="s">
        <v>2486</v>
      </c>
      <c r="E506" t="s">
        <v>229</v>
      </c>
    </row>
    <row r="507" spans="1:5">
      <c r="A507" t="s">
        <v>3288</v>
      </c>
      <c r="B507" t="s">
        <v>3639</v>
      </c>
      <c r="C507" t="s">
        <v>2551</v>
      </c>
      <c r="D507" t="s">
        <v>2486</v>
      </c>
      <c r="E507" t="s">
        <v>2553</v>
      </c>
    </row>
    <row r="508" spans="1:5">
      <c r="A508" t="s">
        <v>6245</v>
      </c>
      <c r="B508" t="s">
        <v>5370</v>
      </c>
      <c r="C508" t="s">
        <v>2559</v>
      </c>
      <c r="D508" t="s">
        <v>2486</v>
      </c>
      <c r="E508" t="s">
        <v>1866</v>
      </c>
    </row>
    <row r="509" spans="1:5">
      <c r="A509" t="s">
        <v>2241</v>
      </c>
      <c r="B509" t="s">
        <v>4267</v>
      </c>
      <c r="C509" t="s">
        <v>2561</v>
      </c>
      <c r="D509" t="s">
        <v>2486</v>
      </c>
      <c r="E509" t="s">
        <v>56</v>
      </c>
    </row>
    <row r="510" spans="1:5">
      <c r="A510" t="s">
        <v>1407</v>
      </c>
      <c r="B510" t="s">
        <v>2732</v>
      </c>
      <c r="C510" t="s">
        <v>1900</v>
      </c>
      <c r="D510" t="s">
        <v>2486</v>
      </c>
      <c r="E510" t="s">
        <v>2066</v>
      </c>
    </row>
    <row r="511" spans="1:5">
      <c r="A511" t="s">
        <v>4593</v>
      </c>
      <c r="B511" t="s">
        <v>2474</v>
      </c>
      <c r="C511" t="s">
        <v>685</v>
      </c>
      <c r="D511" t="s">
        <v>2486</v>
      </c>
      <c r="E511" t="s">
        <v>2564</v>
      </c>
    </row>
    <row r="512" spans="1:5">
      <c r="A512" t="s">
        <v>3346</v>
      </c>
      <c r="B512" t="s">
        <v>1463</v>
      </c>
      <c r="C512" t="s">
        <v>2015</v>
      </c>
      <c r="D512" t="s">
        <v>2486</v>
      </c>
      <c r="E512" t="s">
        <v>2565</v>
      </c>
    </row>
    <row r="513" spans="1:5">
      <c r="A513" t="s">
        <v>6662</v>
      </c>
      <c r="B513" t="s">
        <v>5371</v>
      </c>
      <c r="C513" t="s">
        <v>2054</v>
      </c>
      <c r="D513" t="s">
        <v>2486</v>
      </c>
      <c r="E513" t="s">
        <v>2569</v>
      </c>
    </row>
    <row r="514" spans="1:5">
      <c r="A514" t="s">
        <v>6663</v>
      </c>
      <c r="B514" t="s">
        <v>847</v>
      </c>
      <c r="C514" t="s">
        <v>6215</v>
      </c>
      <c r="D514" t="s">
        <v>2486</v>
      </c>
      <c r="E514" t="s">
        <v>1765</v>
      </c>
    </row>
    <row r="515" spans="1:5">
      <c r="A515" t="s">
        <v>6664</v>
      </c>
      <c r="B515" t="s">
        <v>5372</v>
      </c>
      <c r="C515" t="s">
        <v>2571</v>
      </c>
      <c r="D515" t="s">
        <v>2486</v>
      </c>
      <c r="E515" t="s">
        <v>2424</v>
      </c>
    </row>
    <row r="516" spans="1:5">
      <c r="A516" t="s">
        <v>6665</v>
      </c>
      <c r="B516" t="s">
        <v>1814</v>
      </c>
      <c r="C516" t="s">
        <v>2574</v>
      </c>
      <c r="D516" t="s">
        <v>2486</v>
      </c>
      <c r="E516" t="s">
        <v>2177</v>
      </c>
    </row>
    <row r="517" spans="1:5">
      <c r="A517" t="s">
        <v>2485</v>
      </c>
      <c r="B517" t="s">
        <v>2016</v>
      </c>
      <c r="C517" t="s">
        <v>2491</v>
      </c>
      <c r="D517" t="s">
        <v>2486</v>
      </c>
      <c r="E517" t="s">
        <v>2023</v>
      </c>
    </row>
    <row r="518" spans="1:5">
      <c r="A518" t="s">
        <v>1939</v>
      </c>
      <c r="B518" t="s">
        <v>5039</v>
      </c>
      <c r="C518" t="s">
        <v>2072</v>
      </c>
      <c r="D518" t="s">
        <v>2486</v>
      </c>
      <c r="E518" t="s">
        <v>1781</v>
      </c>
    </row>
    <row r="519" spans="1:5">
      <c r="A519" t="s">
        <v>6666</v>
      </c>
      <c r="B519" t="s">
        <v>2155</v>
      </c>
      <c r="C519" t="s">
        <v>2443</v>
      </c>
      <c r="D519" t="s">
        <v>2486</v>
      </c>
      <c r="E519" t="s">
        <v>1540</v>
      </c>
    </row>
    <row r="520" spans="1:5">
      <c r="A520" t="s">
        <v>6668</v>
      </c>
      <c r="B520" t="s">
        <v>4525</v>
      </c>
      <c r="C520" t="s">
        <v>2578</v>
      </c>
      <c r="D520" t="s">
        <v>2486</v>
      </c>
      <c r="E520" t="s">
        <v>2579</v>
      </c>
    </row>
    <row r="521" spans="1:5">
      <c r="A521" t="s">
        <v>6669</v>
      </c>
      <c r="B521" t="s">
        <v>1296</v>
      </c>
      <c r="C521" t="s">
        <v>2581</v>
      </c>
      <c r="D521" t="s">
        <v>2486</v>
      </c>
      <c r="E521" t="s">
        <v>2583</v>
      </c>
    </row>
    <row r="522" spans="1:5">
      <c r="A522" t="s">
        <v>2589</v>
      </c>
      <c r="B522" t="s">
        <v>6173</v>
      </c>
      <c r="C522" t="s">
        <v>5418</v>
      </c>
      <c r="D522" t="s">
        <v>2589</v>
      </c>
    </row>
    <row r="523" spans="1:5">
      <c r="A523" t="s">
        <v>5533</v>
      </c>
      <c r="B523" t="s">
        <v>3930</v>
      </c>
      <c r="C523" t="s">
        <v>2587</v>
      </c>
      <c r="D523" t="s">
        <v>2589</v>
      </c>
      <c r="E523" t="s">
        <v>2595</v>
      </c>
    </row>
    <row r="524" spans="1:5">
      <c r="A524" t="s">
        <v>6671</v>
      </c>
      <c r="B524" t="s">
        <v>5373</v>
      </c>
      <c r="C524" t="s">
        <v>2597</v>
      </c>
      <c r="D524" t="s">
        <v>2589</v>
      </c>
      <c r="E524" t="s">
        <v>2598</v>
      </c>
    </row>
    <row r="525" spans="1:5">
      <c r="A525" t="s">
        <v>3307</v>
      </c>
      <c r="B525" t="s">
        <v>5374</v>
      </c>
      <c r="C525" t="s">
        <v>1680</v>
      </c>
      <c r="D525" t="s">
        <v>2589</v>
      </c>
      <c r="E525" t="s">
        <v>2599</v>
      </c>
    </row>
    <row r="526" spans="1:5">
      <c r="A526" t="s">
        <v>878</v>
      </c>
      <c r="B526" t="s">
        <v>2638</v>
      </c>
      <c r="C526" t="s">
        <v>2604</v>
      </c>
      <c r="D526" t="s">
        <v>2589</v>
      </c>
      <c r="E526" t="s">
        <v>2600</v>
      </c>
    </row>
    <row r="527" spans="1:5">
      <c r="A527" t="s">
        <v>6672</v>
      </c>
      <c r="B527" t="s">
        <v>3936</v>
      </c>
      <c r="C527" t="s">
        <v>2608</v>
      </c>
      <c r="D527" t="s">
        <v>2589</v>
      </c>
      <c r="E527" t="s">
        <v>2523</v>
      </c>
    </row>
    <row r="528" spans="1:5">
      <c r="A528" t="s">
        <v>1916</v>
      </c>
      <c r="B528" t="s">
        <v>1444</v>
      </c>
      <c r="C528" t="s">
        <v>2612</v>
      </c>
      <c r="D528" t="s">
        <v>2589</v>
      </c>
      <c r="E528" t="s">
        <v>2618</v>
      </c>
    </row>
    <row r="529" spans="1:5">
      <c r="A529" t="s">
        <v>6673</v>
      </c>
      <c r="B529" t="s">
        <v>5377</v>
      </c>
      <c r="C529" t="s">
        <v>2620</v>
      </c>
      <c r="D529" t="s">
        <v>2589</v>
      </c>
      <c r="E529" t="s">
        <v>2622</v>
      </c>
    </row>
    <row r="530" spans="1:5">
      <c r="A530" t="s">
        <v>4359</v>
      </c>
      <c r="B530" t="s">
        <v>5378</v>
      </c>
      <c r="C530" t="s">
        <v>2625</v>
      </c>
      <c r="D530" t="s">
        <v>2589</v>
      </c>
      <c r="E530" t="s">
        <v>2275</v>
      </c>
    </row>
    <row r="531" spans="1:5">
      <c r="A531" t="s">
        <v>6674</v>
      </c>
      <c r="B531" t="s">
        <v>5379</v>
      </c>
      <c r="C531" t="s">
        <v>2627</v>
      </c>
      <c r="D531" t="s">
        <v>2589</v>
      </c>
      <c r="E531" t="s">
        <v>2629</v>
      </c>
    </row>
    <row r="532" spans="1:5">
      <c r="A532" t="s">
        <v>5109</v>
      </c>
      <c r="B532" t="s">
        <v>3193</v>
      </c>
      <c r="C532" t="s">
        <v>2519</v>
      </c>
      <c r="D532" t="s">
        <v>2589</v>
      </c>
      <c r="E532" t="s">
        <v>2631</v>
      </c>
    </row>
    <row r="533" spans="1:5">
      <c r="A533" t="s">
        <v>3160</v>
      </c>
      <c r="B533" t="s">
        <v>1384</v>
      </c>
      <c r="C533" t="s">
        <v>2114</v>
      </c>
      <c r="D533" t="s">
        <v>2589</v>
      </c>
      <c r="E533" t="s">
        <v>2634</v>
      </c>
    </row>
    <row r="534" spans="1:5">
      <c r="A534" t="s">
        <v>6074</v>
      </c>
      <c r="B534" t="s">
        <v>3709</v>
      </c>
      <c r="C534" t="s">
        <v>1009</v>
      </c>
      <c r="D534" t="s">
        <v>2589</v>
      </c>
      <c r="E534" t="s">
        <v>837</v>
      </c>
    </row>
    <row r="535" spans="1:5">
      <c r="A535" t="s">
        <v>1553</v>
      </c>
      <c r="B535" t="s">
        <v>5380</v>
      </c>
      <c r="C535" t="s">
        <v>2637</v>
      </c>
      <c r="D535" t="s">
        <v>2589</v>
      </c>
      <c r="E535" t="s">
        <v>2639</v>
      </c>
    </row>
    <row r="536" spans="1:5">
      <c r="A536" t="s">
        <v>5598</v>
      </c>
      <c r="B536" t="s">
        <v>1974</v>
      </c>
      <c r="C536" t="s">
        <v>2641</v>
      </c>
      <c r="D536" t="s">
        <v>2589</v>
      </c>
      <c r="E536" t="s">
        <v>2644</v>
      </c>
    </row>
    <row r="537" spans="1:5">
      <c r="A537" t="s">
        <v>6676</v>
      </c>
      <c r="B537" t="s">
        <v>5383</v>
      </c>
      <c r="C537" t="s">
        <v>2647</v>
      </c>
      <c r="D537" t="s">
        <v>2589</v>
      </c>
      <c r="E537" t="s">
        <v>2652</v>
      </c>
    </row>
    <row r="538" spans="1:5">
      <c r="A538" t="s">
        <v>5291</v>
      </c>
      <c r="B538" t="s">
        <v>2797</v>
      </c>
      <c r="C538" t="s">
        <v>2656</v>
      </c>
      <c r="D538" t="s">
        <v>2589</v>
      </c>
      <c r="E538" t="s">
        <v>2657</v>
      </c>
    </row>
    <row r="539" spans="1:5">
      <c r="A539" t="s">
        <v>1333</v>
      </c>
      <c r="B539" t="s">
        <v>5385</v>
      </c>
      <c r="C539" t="s">
        <v>1509</v>
      </c>
      <c r="D539" t="s">
        <v>2589</v>
      </c>
      <c r="E539" t="s">
        <v>529</v>
      </c>
    </row>
    <row r="540" spans="1:5">
      <c r="A540" t="s">
        <v>3787</v>
      </c>
      <c r="B540" t="s">
        <v>3908</v>
      </c>
      <c r="C540" t="s">
        <v>2660</v>
      </c>
      <c r="D540" t="s">
        <v>2589</v>
      </c>
      <c r="E540" t="s">
        <v>1902</v>
      </c>
    </row>
    <row r="541" spans="1:5">
      <c r="A541" t="s">
        <v>5523</v>
      </c>
      <c r="B541" t="s">
        <v>2025</v>
      </c>
      <c r="C541" t="s">
        <v>2665</v>
      </c>
      <c r="D541" t="s">
        <v>2589</v>
      </c>
      <c r="E541" t="s">
        <v>1294</v>
      </c>
    </row>
    <row r="542" spans="1:5">
      <c r="A542" t="s">
        <v>6677</v>
      </c>
      <c r="B542" t="s">
        <v>5386</v>
      </c>
      <c r="C542" t="s">
        <v>2674</v>
      </c>
      <c r="D542" t="s">
        <v>2589</v>
      </c>
      <c r="E542" t="s">
        <v>751</v>
      </c>
    </row>
    <row r="543" spans="1:5">
      <c r="A543" t="s">
        <v>5606</v>
      </c>
      <c r="B543" t="s">
        <v>3405</v>
      </c>
      <c r="C543" t="s">
        <v>2676</v>
      </c>
      <c r="D543" t="s">
        <v>2589</v>
      </c>
      <c r="E543" t="s">
        <v>2681</v>
      </c>
    </row>
    <row r="544" spans="1:5">
      <c r="A544" t="s">
        <v>6678</v>
      </c>
      <c r="B544" t="s">
        <v>2879</v>
      </c>
      <c r="C544" t="s">
        <v>2682</v>
      </c>
      <c r="D544" t="s">
        <v>2589</v>
      </c>
      <c r="E544" t="s">
        <v>2688</v>
      </c>
    </row>
    <row r="545" spans="1:5">
      <c r="A545" t="s">
        <v>6680</v>
      </c>
      <c r="B545" t="s">
        <v>1926</v>
      </c>
      <c r="C545" t="s">
        <v>2691</v>
      </c>
      <c r="D545" t="s">
        <v>2589</v>
      </c>
      <c r="E545" t="s">
        <v>2692</v>
      </c>
    </row>
    <row r="546" spans="1:5">
      <c r="A546" t="s">
        <v>2662</v>
      </c>
      <c r="B546" t="s">
        <v>5388</v>
      </c>
      <c r="C546" t="s">
        <v>2693</v>
      </c>
      <c r="D546" t="s">
        <v>2589</v>
      </c>
      <c r="E546" t="s">
        <v>2517</v>
      </c>
    </row>
    <row r="547" spans="1:5">
      <c r="A547" t="s">
        <v>690</v>
      </c>
      <c r="B547" t="s">
        <v>5390</v>
      </c>
      <c r="C547" t="s">
        <v>638</v>
      </c>
      <c r="D547" t="s">
        <v>2589</v>
      </c>
      <c r="E547" t="s">
        <v>2695</v>
      </c>
    </row>
    <row r="548" spans="1:5">
      <c r="A548" t="s">
        <v>6681</v>
      </c>
      <c r="B548" t="s">
        <v>259</v>
      </c>
      <c r="C548" t="s">
        <v>331</v>
      </c>
      <c r="D548" t="s">
        <v>2589</v>
      </c>
      <c r="E548" t="s">
        <v>2017</v>
      </c>
    </row>
    <row r="549" spans="1:5">
      <c r="A549" t="s">
        <v>6683</v>
      </c>
      <c r="B549" t="s">
        <v>5391</v>
      </c>
      <c r="C549" t="s">
        <v>1171</v>
      </c>
      <c r="D549" t="s">
        <v>2589</v>
      </c>
      <c r="E549" t="s">
        <v>2527</v>
      </c>
    </row>
    <row r="550" spans="1:5">
      <c r="A550" t="s">
        <v>5018</v>
      </c>
      <c r="B550" t="s">
        <v>5392</v>
      </c>
      <c r="C550" t="s">
        <v>2699</v>
      </c>
      <c r="D550" t="s">
        <v>2589</v>
      </c>
      <c r="E550" t="s">
        <v>2701</v>
      </c>
    </row>
    <row r="551" spans="1:5">
      <c r="A551" t="s">
        <v>199</v>
      </c>
      <c r="B551" t="s">
        <v>5394</v>
      </c>
      <c r="C551" t="s">
        <v>1671</v>
      </c>
      <c r="D551" t="s">
        <v>2589</v>
      </c>
      <c r="E551" t="s">
        <v>182</v>
      </c>
    </row>
    <row r="552" spans="1:5">
      <c r="A552" t="s">
        <v>5623</v>
      </c>
      <c r="B552" t="s">
        <v>2857</v>
      </c>
      <c r="C552" t="s">
        <v>2704</v>
      </c>
      <c r="D552" t="s">
        <v>2589</v>
      </c>
      <c r="E552" t="s">
        <v>2710</v>
      </c>
    </row>
    <row r="553" spans="1:5">
      <c r="A553" t="s">
        <v>6600</v>
      </c>
      <c r="B553" t="s">
        <v>4450</v>
      </c>
      <c r="C553" t="s">
        <v>1383</v>
      </c>
      <c r="D553" t="s">
        <v>2589</v>
      </c>
      <c r="E553" t="s">
        <v>212</v>
      </c>
    </row>
    <row r="554" spans="1:5">
      <c r="A554" t="s">
        <v>6686</v>
      </c>
      <c r="B554" t="s">
        <v>1060</v>
      </c>
      <c r="C554" t="s">
        <v>2715</v>
      </c>
      <c r="D554" t="s">
        <v>2589</v>
      </c>
      <c r="E554" t="s">
        <v>2717</v>
      </c>
    </row>
    <row r="555" spans="1:5">
      <c r="A555" t="s">
        <v>4033</v>
      </c>
      <c r="B555" t="s">
        <v>1515</v>
      </c>
      <c r="C555" t="s">
        <v>2719</v>
      </c>
      <c r="D555" t="s">
        <v>2589</v>
      </c>
      <c r="E555" t="s">
        <v>2720</v>
      </c>
    </row>
    <row r="556" spans="1:5">
      <c r="A556" t="s">
        <v>1512</v>
      </c>
      <c r="B556" t="s">
        <v>5397</v>
      </c>
      <c r="C556" t="s">
        <v>1788</v>
      </c>
      <c r="D556" t="s">
        <v>2589</v>
      </c>
      <c r="E556" t="s">
        <v>2721</v>
      </c>
    </row>
    <row r="557" spans="1:5">
      <c r="A557" t="s">
        <v>6687</v>
      </c>
      <c r="B557" t="s">
        <v>5398</v>
      </c>
      <c r="C557" t="s">
        <v>2350</v>
      </c>
      <c r="D557" t="s">
        <v>2589</v>
      </c>
      <c r="E557" t="s">
        <v>2723</v>
      </c>
    </row>
    <row r="558" spans="1:5">
      <c r="A558" t="s">
        <v>5384</v>
      </c>
      <c r="B558" t="s">
        <v>5400</v>
      </c>
      <c r="C558" t="s">
        <v>2726</v>
      </c>
      <c r="D558" t="s">
        <v>2589</v>
      </c>
      <c r="E558" t="s">
        <v>1821</v>
      </c>
    </row>
    <row r="559" spans="1:5">
      <c r="A559" t="s">
        <v>6688</v>
      </c>
      <c r="B559" t="s">
        <v>5160</v>
      </c>
      <c r="C559" t="s">
        <v>547</v>
      </c>
      <c r="D559" t="s">
        <v>2589</v>
      </c>
      <c r="E559" t="s">
        <v>2728</v>
      </c>
    </row>
    <row r="560" spans="1:5">
      <c r="A560" t="s">
        <v>5505</v>
      </c>
      <c r="B560" t="s">
        <v>3805</v>
      </c>
      <c r="C560" t="s">
        <v>2730</v>
      </c>
      <c r="D560" t="s">
        <v>2589</v>
      </c>
      <c r="E560" t="s">
        <v>741</v>
      </c>
    </row>
    <row r="561" spans="1:5">
      <c r="A561" t="s">
        <v>3988</v>
      </c>
      <c r="B561" t="s">
        <v>3987</v>
      </c>
      <c r="C561" t="s">
        <v>2412</v>
      </c>
      <c r="D561" t="s">
        <v>2589</v>
      </c>
      <c r="E561" t="s">
        <v>2736</v>
      </c>
    </row>
    <row r="562" spans="1:5">
      <c r="A562" t="s">
        <v>6689</v>
      </c>
      <c r="B562" t="s">
        <v>5401</v>
      </c>
      <c r="C562" t="s">
        <v>5355</v>
      </c>
      <c r="D562" t="s">
        <v>2589</v>
      </c>
      <c r="E562" t="s">
        <v>4943</v>
      </c>
    </row>
    <row r="563" spans="1:5">
      <c r="A563" t="s">
        <v>5257</v>
      </c>
      <c r="B563" t="s">
        <v>5403</v>
      </c>
      <c r="C563" t="s">
        <v>1368</v>
      </c>
      <c r="D563" t="s">
        <v>2589</v>
      </c>
      <c r="E563" t="s">
        <v>237</v>
      </c>
    </row>
    <row r="564" spans="1:5">
      <c r="A564" t="s">
        <v>6690</v>
      </c>
      <c r="B564" t="s">
        <v>600</v>
      </c>
      <c r="C564" t="s">
        <v>2738</v>
      </c>
      <c r="D564" t="s">
        <v>2589</v>
      </c>
      <c r="E564" t="s">
        <v>506</v>
      </c>
    </row>
    <row r="565" spans="1:5">
      <c r="A565" t="s">
        <v>6691</v>
      </c>
      <c r="B565" t="s">
        <v>2961</v>
      </c>
      <c r="C565" t="s">
        <v>1290</v>
      </c>
      <c r="D565" t="s">
        <v>2589</v>
      </c>
      <c r="E565" t="s">
        <v>2739</v>
      </c>
    </row>
    <row r="566" spans="1:5">
      <c r="A566" t="s">
        <v>6692</v>
      </c>
      <c r="B566" t="s">
        <v>4657</v>
      </c>
      <c r="C566" t="s">
        <v>863</v>
      </c>
      <c r="D566" t="s">
        <v>2589</v>
      </c>
      <c r="E566" t="s">
        <v>992</v>
      </c>
    </row>
    <row r="567" spans="1:5">
      <c r="A567" t="s">
        <v>6693</v>
      </c>
      <c r="B567" t="s">
        <v>4916</v>
      </c>
      <c r="C567" t="s">
        <v>2742</v>
      </c>
      <c r="D567" t="s">
        <v>2589</v>
      </c>
      <c r="E567" t="s">
        <v>2746</v>
      </c>
    </row>
    <row r="568" spans="1:5">
      <c r="A568" t="s">
        <v>1580</v>
      </c>
      <c r="B568" t="s">
        <v>5404</v>
      </c>
      <c r="C568" t="s">
        <v>2747</v>
      </c>
      <c r="D568" t="s">
        <v>2589</v>
      </c>
      <c r="E568" t="s">
        <v>2748</v>
      </c>
    </row>
    <row r="569" spans="1:5">
      <c r="A569" t="s">
        <v>2912</v>
      </c>
      <c r="B569" t="s">
        <v>5407</v>
      </c>
      <c r="C569" t="s">
        <v>2749</v>
      </c>
      <c r="D569" t="s">
        <v>2589</v>
      </c>
      <c r="E569" t="s">
        <v>807</v>
      </c>
    </row>
    <row r="570" spans="1:5">
      <c r="A570" t="s">
        <v>6694</v>
      </c>
      <c r="B570" t="s">
        <v>1489</v>
      </c>
      <c r="C570" t="s">
        <v>2753</v>
      </c>
      <c r="D570" t="s">
        <v>2589</v>
      </c>
      <c r="E570" t="s">
        <v>2754</v>
      </c>
    </row>
    <row r="571" spans="1:5">
      <c r="A571" t="s">
        <v>6695</v>
      </c>
      <c r="B571" t="s">
        <v>697</v>
      </c>
      <c r="C571" t="s">
        <v>2757</v>
      </c>
      <c r="D571" t="s">
        <v>2589</v>
      </c>
      <c r="E571" t="s">
        <v>2759</v>
      </c>
    </row>
    <row r="572" spans="1:5">
      <c r="A572" t="s">
        <v>97</v>
      </c>
      <c r="B572" t="s">
        <v>5412</v>
      </c>
      <c r="C572" t="s">
        <v>912</v>
      </c>
      <c r="D572" t="s">
        <v>2589</v>
      </c>
      <c r="E572" t="s">
        <v>2765</v>
      </c>
    </row>
    <row r="573" spans="1:5">
      <c r="A573" t="s">
        <v>6696</v>
      </c>
      <c r="B573" t="s">
        <v>5413</v>
      </c>
      <c r="C573" t="s">
        <v>448</v>
      </c>
      <c r="D573" t="s">
        <v>2589</v>
      </c>
      <c r="E573" t="s">
        <v>1394</v>
      </c>
    </row>
    <row r="574" spans="1:5">
      <c r="A574" t="s">
        <v>2384</v>
      </c>
      <c r="B574" t="s">
        <v>5415</v>
      </c>
      <c r="C574" t="s">
        <v>2766</v>
      </c>
      <c r="D574" t="s">
        <v>2589</v>
      </c>
      <c r="E574" t="s">
        <v>426</v>
      </c>
    </row>
    <row r="575" spans="1:5">
      <c r="A575" t="s">
        <v>2411</v>
      </c>
      <c r="B575" t="s">
        <v>5417</v>
      </c>
      <c r="C575" t="s">
        <v>2767</v>
      </c>
      <c r="D575" t="s">
        <v>2589</v>
      </c>
      <c r="E575" t="s">
        <v>2770</v>
      </c>
    </row>
    <row r="576" spans="1:5">
      <c r="A576" t="s">
        <v>4562</v>
      </c>
      <c r="B576" t="s">
        <v>5111</v>
      </c>
      <c r="C576" t="s">
        <v>198</v>
      </c>
      <c r="D576" t="s">
        <v>2589</v>
      </c>
      <c r="E576" t="s">
        <v>1536</v>
      </c>
    </row>
    <row r="577" spans="1:5">
      <c r="A577" t="s">
        <v>6698</v>
      </c>
      <c r="B577" t="s">
        <v>5419</v>
      </c>
      <c r="C577" t="s">
        <v>2773</v>
      </c>
      <c r="D577" t="s">
        <v>2589</v>
      </c>
      <c r="E577" t="s">
        <v>2775</v>
      </c>
    </row>
    <row r="578" spans="1:5">
      <c r="A578" t="s">
        <v>2771</v>
      </c>
      <c r="B578" t="s">
        <v>758</v>
      </c>
      <c r="C578" t="s">
        <v>2778</v>
      </c>
      <c r="D578" t="s">
        <v>2589</v>
      </c>
      <c r="E578" t="s">
        <v>2779</v>
      </c>
    </row>
    <row r="579" spans="1:5">
      <c r="A579" t="s">
        <v>6699</v>
      </c>
      <c r="B579" t="s">
        <v>7313</v>
      </c>
      <c r="C579" t="s">
        <v>5957</v>
      </c>
      <c r="D579" t="s">
        <v>2589</v>
      </c>
      <c r="E579" t="s">
        <v>1885</v>
      </c>
    </row>
    <row r="580" spans="1:5">
      <c r="A580" t="s">
        <v>6700</v>
      </c>
      <c r="B580" t="s">
        <v>5421</v>
      </c>
      <c r="C580" t="s">
        <v>2782</v>
      </c>
      <c r="D580" t="s">
        <v>2589</v>
      </c>
      <c r="E580" t="s">
        <v>1951</v>
      </c>
    </row>
    <row r="581" spans="1:5">
      <c r="A581" t="s">
        <v>3786</v>
      </c>
      <c r="B581" t="s">
        <v>5422</v>
      </c>
      <c r="C581" t="s">
        <v>968</v>
      </c>
      <c r="D581" t="s">
        <v>2589</v>
      </c>
      <c r="E581" t="s">
        <v>2787</v>
      </c>
    </row>
    <row r="582" spans="1:5">
      <c r="A582" t="s">
        <v>6702</v>
      </c>
      <c r="B582" t="s">
        <v>1835</v>
      </c>
      <c r="C582" t="s">
        <v>301</v>
      </c>
      <c r="D582" t="s">
        <v>2589</v>
      </c>
      <c r="E582" t="s">
        <v>2788</v>
      </c>
    </row>
    <row r="583" spans="1:5">
      <c r="A583" t="s">
        <v>882</v>
      </c>
      <c r="B583" t="s">
        <v>5423</v>
      </c>
      <c r="C583" t="s">
        <v>1605</v>
      </c>
      <c r="D583" t="s">
        <v>2589</v>
      </c>
      <c r="E583" t="s">
        <v>2793</v>
      </c>
    </row>
    <row r="584" spans="1:5">
      <c r="A584" t="s">
        <v>6233</v>
      </c>
      <c r="B584" t="s">
        <v>5426</v>
      </c>
      <c r="C584" t="s">
        <v>2801</v>
      </c>
      <c r="D584" t="s">
        <v>2589</v>
      </c>
      <c r="E584" t="s">
        <v>1948</v>
      </c>
    </row>
    <row r="585" spans="1:5">
      <c r="A585" t="s">
        <v>6703</v>
      </c>
      <c r="B585" t="s">
        <v>5427</v>
      </c>
      <c r="C585" t="s">
        <v>1412</v>
      </c>
      <c r="D585" t="s">
        <v>2589</v>
      </c>
      <c r="E585" t="s">
        <v>2502</v>
      </c>
    </row>
    <row r="586" spans="1:5">
      <c r="A586" t="s">
        <v>1628</v>
      </c>
      <c r="B586" t="s">
        <v>7314</v>
      </c>
      <c r="C586" t="s">
        <v>545</v>
      </c>
      <c r="D586" t="s">
        <v>1628</v>
      </c>
    </row>
    <row r="587" spans="1:5">
      <c r="A587" t="s">
        <v>6705</v>
      </c>
      <c r="B587" t="s">
        <v>4286</v>
      </c>
      <c r="C587" t="s">
        <v>1802</v>
      </c>
      <c r="D587" t="s">
        <v>1628</v>
      </c>
      <c r="E587" t="s">
        <v>2802</v>
      </c>
    </row>
    <row r="588" spans="1:5">
      <c r="A588" t="s">
        <v>5971</v>
      </c>
      <c r="B588" t="s">
        <v>5428</v>
      </c>
      <c r="C588" t="s">
        <v>2805</v>
      </c>
      <c r="D588" t="s">
        <v>1628</v>
      </c>
      <c r="E588" t="s">
        <v>2811</v>
      </c>
    </row>
    <row r="589" spans="1:5">
      <c r="A589" t="s">
        <v>3204</v>
      </c>
      <c r="B589" t="s">
        <v>5429</v>
      </c>
      <c r="C589" t="s">
        <v>194</v>
      </c>
      <c r="D589" t="s">
        <v>1628</v>
      </c>
      <c r="E589" t="s">
        <v>2812</v>
      </c>
    </row>
    <row r="590" spans="1:5">
      <c r="A590" t="s">
        <v>5519</v>
      </c>
      <c r="B590" t="s">
        <v>3098</v>
      </c>
      <c r="C590" t="s">
        <v>543</v>
      </c>
      <c r="D590" t="s">
        <v>1628</v>
      </c>
      <c r="E590" t="s">
        <v>2815</v>
      </c>
    </row>
    <row r="591" spans="1:5">
      <c r="A591" t="s">
        <v>4895</v>
      </c>
      <c r="B591" t="s">
        <v>4751</v>
      </c>
      <c r="C591" t="s">
        <v>2819</v>
      </c>
      <c r="D591" t="s">
        <v>1628</v>
      </c>
      <c r="E591" t="s">
        <v>2050</v>
      </c>
    </row>
    <row r="592" spans="1:5">
      <c r="A592" t="s">
        <v>6706</v>
      </c>
      <c r="B592" t="s">
        <v>5432</v>
      </c>
      <c r="C592" t="s">
        <v>1871</v>
      </c>
      <c r="D592" t="s">
        <v>1628</v>
      </c>
      <c r="E592" t="s">
        <v>2822</v>
      </c>
    </row>
    <row r="593" spans="1:5">
      <c r="A593" t="s">
        <v>6707</v>
      </c>
      <c r="B593" t="s">
        <v>5433</v>
      </c>
      <c r="C593" t="s">
        <v>2824</v>
      </c>
      <c r="D593" t="s">
        <v>1628</v>
      </c>
      <c r="E593" t="s">
        <v>2831</v>
      </c>
    </row>
    <row r="594" spans="1:5">
      <c r="A594" t="s">
        <v>6291</v>
      </c>
      <c r="B594" t="s">
        <v>5434</v>
      </c>
      <c r="C594" t="s">
        <v>2833</v>
      </c>
      <c r="D594" t="s">
        <v>1628</v>
      </c>
      <c r="E594" t="s">
        <v>2834</v>
      </c>
    </row>
    <row r="595" spans="1:5">
      <c r="A595" t="s">
        <v>6708</v>
      </c>
      <c r="B595" t="s">
        <v>2518</v>
      </c>
      <c r="C595" t="s">
        <v>1986</v>
      </c>
      <c r="D595" t="s">
        <v>1628</v>
      </c>
      <c r="E595" t="s">
        <v>2837</v>
      </c>
    </row>
    <row r="596" spans="1:5">
      <c r="A596" t="s">
        <v>5855</v>
      </c>
      <c r="B596" t="s">
        <v>5436</v>
      </c>
      <c r="C596" t="s">
        <v>258</v>
      </c>
      <c r="D596" t="s">
        <v>1628</v>
      </c>
      <c r="E596" t="s">
        <v>2243</v>
      </c>
    </row>
    <row r="597" spans="1:5">
      <c r="A597" t="s">
        <v>5376</v>
      </c>
      <c r="B597" t="s">
        <v>5430</v>
      </c>
      <c r="C597" t="s">
        <v>2844</v>
      </c>
      <c r="D597" t="s">
        <v>1628</v>
      </c>
      <c r="E597" t="s">
        <v>2845</v>
      </c>
    </row>
    <row r="598" spans="1:5">
      <c r="A598" t="s">
        <v>6709</v>
      </c>
      <c r="B598" t="s">
        <v>3918</v>
      </c>
      <c r="C598" t="s">
        <v>2846</v>
      </c>
      <c r="D598" t="s">
        <v>1628</v>
      </c>
      <c r="E598" t="s">
        <v>2848</v>
      </c>
    </row>
    <row r="599" spans="1:5">
      <c r="A599" t="s">
        <v>6711</v>
      </c>
      <c r="B599" t="s">
        <v>92</v>
      </c>
      <c r="C599" t="s">
        <v>822</v>
      </c>
      <c r="D599" t="s">
        <v>1628</v>
      </c>
      <c r="E599" t="s">
        <v>2515</v>
      </c>
    </row>
    <row r="600" spans="1:5">
      <c r="A600" t="s">
        <v>6712</v>
      </c>
      <c r="B600" t="s">
        <v>396</v>
      </c>
      <c r="C600" t="s">
        <v>2851</v>
      </c>
      <c r="D600" t="s">
        <v>1628</v>
      </c>
      <c r="E600" t="s">
        <v>2853</v>
      </c>
    </row>
    <row r="601" spans="1:5">
      <c r="A601" t="s">
        <v>1362</v>
      </c>
      <c r="B601" t="s">
        <v>5437</v>
      </c>
      <c r="C601" t="s">
        <v>377</v>
      </c>
      <c r="D601" t="s">
        <v>1628</v>
      </c>
      <c r="E601" t="s">
        <v>550</v>
      </c>
    </row>
    <row r="602" spans="1:5">
      <c r="A602" t="s">
        <v>6670</v>
      </c>
      <c r="B602" t="s">
        <v>3302</v>
      </c>
      <c r="C602" t="s">
        <v>2856</v>
      </c>
      <c r="D602" t="s">
        <v>1628</v>
      </c>
      <c r="E602" t="s">
        <v>2859</v>
      </c>
    </row>
    <row r="603" spans="1:5">
      <c r="A603" t="s">
        <v>6713</v>
      </c>
      <c r="B603" t="s">
        <v>5439</v>
      </c>
      <c r="C603" t="s">
        <v>2860</v>
      </c>
      <c r="D603" t="s">
        <v>1628</v>
      </c>
      <c r="E603" t="s">
        <v>2862</v>
      </c>
    </row>
    <row r="604" spans="1:5">
      <c r="A604" t="s">
        <v>3629</v>
      </c>
      <c r="B604" t="s">
        <v>5441</v>
      </c>
      <c r="C604" t="s">
        <v>2122</v>
      </c>
      <c r="D604" t="s">
        <v>1628</v>
      </c>
      <c r="E604" t="s">
        <v>2865</v>
      </c>
    </row>
    <row r="605" spans="1:5">
      <c r="A605" t="s">
        <v>975</v>
      </c>
      <c r="B605" t="s">
        <v>5443</v>
      </c>
      <c r="C605" t="s">
        <v>2867</v>
      </c>
      <c r="D605" t="s">
        <v>1628</v>
      </c>
      <c r="E605" t="s">
        <v>2393</v>
      </c>
    </row>
    <row r="606" spans="1:5">
      <c r="A606" t="s">
        <v>6714</v>
      </c>
      <c r="B606" t="s">
        <v>5271</v>
      </c>
      <c r="C606" t="s">
        <v>2869</v>
      </c>
      <c r="D606" t="s">
        <v>1628</v>
      </c>
      <c r="E606" t="s">
        <v>2872</v>
      </c>
    </row>
    <row r="607" spans="1:5">
      <c r="A607" t="s">
        <v>6536</v>
      </c>
      <c r="B607" t="s">
        <v>1799</v>
      </c>
      <c r="C607" t="s">
        <v>2876</v>
      </c>
      <c r="D607" t="s">
        <v>1628</v>
      </c>
      <c r="E607" t="s">
        <v>2388</v>
      </c>
    </row>
    <row r="608" spans="1:5">
      <c r="A608" t="s">
        <v>5529</v>
      </c>
      <c r="B608" t="s">
        <v>5444</v>
      </c>
      <c r="C608" t="s">
        <v>2881</v>
      </c>
      <c r="D608" t="s">
        <v>1628</v>
      </c>
      <c r="E608" t="s">
        <v>2882</v>
      </c>
    </row>
    <row r="609" spans="1:5">
      <c r="A609" t="s">
        <v>6580</v>
      </c>
      <c r="B609" t="s">
        <v>5447</v>
      </c>
      <c r="C609" t="s">
        <v>2884</v>
      </c>
      <c r="D609" t="s">
        <v>1628</v>
      </c>
      <c r="E609" t="s">
        <v>2888</v>
      </c>
    </row>
    <row r="610" spans="1:5">
      <c r="A610" t="s">
        <v>4893</v>
      </c>
      <c r="B610" t="s">
        <v>5449</v>
      </c>
      <c r="C610" t="s">
        <v>414</v>
      </c>
      <c r="D610" t="s">
        <v>1628</v>
      </c>
      <c r="E610" t="s">
        <v>2768</v>
      </c>
    </row>
    <row r="611" spans="1:5">
      <c r="A611" t="s">
        <v>3967</v>
      </c>
      <c r="B611" t="s">
        <v>5451</v>
      </c>
      <c r="C611" t="s">
        <v>2895</v>
      </c>
      <c r="D611" t="s">
        <v>1628</v>
      </c>
      <c r="E611" t="s">
        <v>2898</v>
      </c>
    </row>
    <row r="612" spans="1:5">
      <c r="A612" t="s">
        <v>6715</v>
      </c>
      <c r="B612" t="s">
        <v>4016</v>
      </c>
      <c r="C612" t="s">
        <v>2902</v>
      </c>
      <c r="D612" t="s">
        <v>1628</v>
      </c>
      <c r="E612" t="s">
        <v>779</v>
      </c>
    </row>
    <row r="613" spans="1:5">
      <c r="A613" t="s">
        <v>2324</v>
      </c>
      <c r="B613" t="s">
        <v>5453</v>
      </c>
      <c r="C613" t="s">
        <v>2215</v>
      </c>
      <c r="D613" t="s">
        <v>1628</v>
      </c>
      <c r="E613" t="s">
        <v>2904</v>
      </c>
    </row>
    <row r="614" spans="1:5">
      <c r="A614" t="s">
        <v>484</v>
      </c>
      <c r="B614" t="s">
        <v>5455</v>
      </c>
      <c r="C614" t="s">
        <v>2913</v>
      </c>
      <c r="D614" t="s">
        <v>1628</v>
      </c>
      <c r="E614" t="s">
        <v>2914</v>
      </c>
    </row>
    <row r="615" spans="1:5">
      <c r="A615" t="s">
        <v>493</v>
      </c>
      <c r="B615" t="s">
        <v>5457</v>
      </c>
      <c r="C615" t="s">
        <v>2917</v>
      </c>
      <c r="D615" t="s">
        <v>1628</v>
      </c>
      <c r="E615" t="s">
        <v>1718</v>
      </c>
    </row>
    <row r="616" spans="1:5">
      <c r="A616" t="s">
        <v>2640</v>
      </c>
      <c r="B616" t="s">
        <v>3104</v>
      </c>
      <c r="C616" t="s">
        <v>2033</v>
      </c>
      <c r="D616" t="s">
        <v>1628</v>
      </c>
      <c r="E616" t="s">
        <v>2919</v>
      </c>
    </row>
    <row r="617" spans="1:5">
      <c r="A617" t="s">
        <v>4072</v>
      </c>
      <c r="B617" t="s">
        <v>5458</v>
      </c>
      <c r="C617" t="s">
        <v>2927</v>
      </c>
      <c r="D617" t="s">
        <v>1628</v>
      </c>
      <c r="E617" t="s">
        <v>1992</v>
      </c>
    </row>
    <row r="618" spans="1:5">
      <c r="A618" t="s">
        <v>2152</v>
      </c>
      <c r="B618" t="s">
        <v>5459</v>
      </c>
      <c r="C618" t="s">
        <v>2459</v>
      </c>
      <c r="D618" t="s">
        <v>1628</v>
      </c>
      <c r="E618" t="s">
        <v>498</v>
      </c>
    </row>
    <row r="619" spans="1:5">
      <c r="A619" t="s">
        <v>1413</v>
      </c>
      <c r="B619" t="s">
        <v>5460</v>
      </c>
      <c r="C619" t="s">
        <v>2930</v>
      </c>
      <c r="D619" t="s">
        <v>1628</v>
      </c>
      <c r="E619" t="s">
        <v>2934</v>
      </c>
    </row>
    <row r="620" spans="1:5">
      <c r="A620" t="s">
        <v>6716</v>
      </c>
      <c r="B620" t="s">
        <v>5462</v>
      </c>
      <c r="C620" t="s">
        <v>2935</v>
      </c>
      <c r="D620" t="s">
        <v>1628</v>
      </c>
      <c r="E620" t="s">
        <v>1516</v>
      </c>
    </row>
    <row r="621" spans="1:5">
      <c r="A621" t="s">
        <v>64</v>
      </c>
      <c r="B621" t="s">
        <v>5463</v>
      </c>
      <c r="C621" t="s">
        <v>2936</v>
      </c>
      <c r="D621" t="s">
        <v>1628</v>
      </c>
      <c r="E621" t="s">
        <v>2937</v>
      </c>
    </row>
    <row r="622" spans="1:5">
      <c r="A622" t="s">
        <v>2923</v>
      </c>
      <c r="B622" t="s">
        <v>2594</v>
      </c>
      <c r="C622" t="s">
        <v>2839</v>
      </c>
      <c r="D622" t="s">
        <v>1628</v>
      </c>
      <c r="E622" t="s">
        <v>2938</v>
      </c>
    </row>
    <row r="623" spans="1:5">
      <c r="A623" t="s">
        <v>6717</v>
      </c>
      <c r="B623" t="s">
        <v>5465</v>
      </c>
      <c r="C623" t="s">
        <v>2290</v>
      </c>
      <c r="D623" t="s">
        <v>1628</v>
      </c>
      <c r="E623" t="s">
        <v>6305</v>
      </c>
    </row>
    <row r="624" spans="1:5">
      <c r="A624" t="s">
        <v>6507</v>
      </c>
      <c r="B624" t="s">
        <v>5469</v>
      </c>
      <c r="C624" t="s">
        <v>2941</v>
      </c>
      <c r="D624" t="s">
        <v>1628</v>
      </c>
      <c r="E624" t="s">
        <v>2943</v>
      </c>
    </row>
    <row r="625" spans="1:5">
      <c r="A625" t="s">
        <v>6718</v>
      </c>
      <c r="B625" t="s">
        <v>5470</v>
      </c>
      <c r="C625" t="s">
        <v>907</v>
      </c>
      <c r="D625" t="s">
        <v>1628</v>
      </c>
      <c r="E625" t="s">
        <v>2945</v>
      </c>
    </row>
    <row r="626" spans="1:5">
      <c r="A626" t="s">
        <v>6720</v>
      </c>
      <c r="B626" t="s">
        <v>3126</v>
      </c>
      <c r="C626" t="s">
        <v>1225</v>
      </c>
      <c r="D626" t="s">
        <v>1628</v>
      </c>
      <c r="E626" t="s">
        <v>2946</v>
      </c>
    </row>
    <row r="627" spans="1:5">
      <c r="A627" t="s">
        <v>2084</v>
      </c>
      <c r="B627" t="s">
        <v>3909</v>
      </c>
      <c r="C627" t="s">
        <v>2823</v>
      </c>
      <c r="D627" t="s">
        <v>1628</v>
      </c>
      <c r="E627" t="s">
        <v>235</v>
      </c>
    </row>
    <row r="628" spans="1:5">
      <c r="A628" t="s">
        <v>4961</v>
      </c>
      <c r="B628" t="s">
        <v>2035</v>
      </c>
      <c r="C628" t="s">
        <v>523</v>
      </c>
      <c r="D628" t="s">
        <v>1628</v>
      </c>
      <c r="E628" t="s">
        <v>917</v>
      </c>
    </row>
    <row r="629" spans="1:5">
      <c r="A629" t="s">
        <v>3375</v>
      </c>
      <c r="B629" t="s">
        <v>5471</v>
      </c>
      <c r="C629" t="s">
        <v>2955</v>
      </c>
      <c r="D629" t="s">
        <v>1628</v>
      </c>
      <c r="E629" t="s">
        <v>2957</v>
      </c>
    </row>
    <row r="630" spans="1:5">
      <c r="A630" t="s">
        <v>3616</v>
      </c>
      <c r="B630" t="s">
        <v>5473</v>
      </c>
      <c r="C630" t="s">
        <v>2959</v>
      </c>
      <c r="D630" t="s">
        <v>1628</v>
      </c>
      <c r="E630" t="s">
        <v>765</v>
      </c>
    </row>
    <row r="631" spans="1:5">
      <c r="A631" t="s">
        <v>6721</v>
      </c>
      <c r="B631" t="s">
        <v>5475</v>
      </c>
      <c r="C631" t="s">
        <v>2960</v>
      </c>
      <c r="D631" t="s">
        <v>1628</v>
      </c>
      <c r="E631" t="s">
        <v>2855</v>
      </c>
    </row>
    <row r="632" spans="1:5">
      <c r="A632" t="s">
        <v>4753</v>
      </c>
      <c r="B632" t="s">
        <v>5476</v>
      </c>
      <c r="C632" t="s">
        <v>2962</v>
      </c>
      <c r="D632" t="s">
        <v>1628</v>
      </c>
      <c r="E632" t="s">
        <v>279</v>
      </c>
    </row>
    <row r="633" spans="1:5">
      <c r="A633" t="s">
        <v>4463</v>
      </c>
      <c r="B633" t="s">
        <v>5477</v>
      </c>
      <c r="C633" t="s">
        <v>432</v>
      </c>
      <c r="D633" t="s">
        <v>1628</v>
      </c>
      <c r="E633" t="s">
        <v>2964</v>
      </c>
    </row>
    <row r="634" spans="1:5">
      <c r="A634" t="s">
        <v>6723</v>
      </c>
      <c r="B634" t="s">
        <v>5478</v>
      </c>
      <c r="C634" t="s">
        <v>2965</v>
      </c>
      <c r="D634" t="s">
        <v>1628</v>
      </c>
      <c r="E634" t="s">
        <v>2968</v>
      </c>
    </row>
    <row r="635" spans="1:5">
      <c r="A635" t="s">
        <v>6724</v>
      </c>
      <c r="B635" t="s">
        <v>1857</v>
      </c>
      <c r="C635" t="s">
        <v>2772</v>
      </c>
      <c r="D635" t="s">
        <v>1628</v>
      </c>
      <c r="E635" t="s">
        <v>1567</v>
      </c>
    </row>
    <row r="636" spans="1:5">
      <c r="A636" t="s">
        <v>6725</v>
      </c>
      <c r="B636" t="s">
        <v>5480</v>
      </c>
      <c r="C636" t="s">
        <v>2975</v>
      </c>
      <c r="D636" t="s">
        <v>1628</v>
      </c>
      <c r="E636" t="s">
        <v>2977</v>
      </c>
    </row>
    <row r="637" spans="1:5">
      <c r="A637" t="s">
        <v>148</v>
      </c>
      <c r="B637" t="s">
        <v>5481</v>
      </c>
      <c r="C637" t="s">
        <v>1687</v>
      </c>
      <c r="D637" t="s">
        <v>1628</v>
      </c>
      <c r="E637" t="s">
        <v>306</v>
      </c>
    </row>
    <row r="638" spans="1:5">
      <c r="A638" t="s">
        <v>6726</v>
      </c>
      <c r="B638" t="s">
        <v>5482</v>
      </c>
      <c r="C638" t="s">
        <v>2979</v>
      </c>
      <c r="D638" t="s">
        <v>1628</v>
      </c>
      <c r="E638" t="s">
        <v>1054</v>
      </c>
    </row>
    <row r="639" spans="1:5">
      <c r="A639" t="s">
        <v>1850</v>
      </c>
      <c r="B639" t="s">
        <v>531</v>
      </c>
      <c r="C639" t="s">
        <v>2980</v>
      </c>
      <c r="D639" t="s">
        <v>1628</v>
      </c>
      <c r="E639" t="s">
        <v>1746</v>
      </c>
    </row>
    <row r="640" spans="1:5">
      <c r="A640" t="s">
        <v>5164</v>
      </c>
      <c r="B640" t="s">
        <v>3633</v>
      </c>
      <c r="C640" t="s">
        <v>41</v>
      </c>
      <c r="D640" t="s">
        <v>1628</v>
      </c>
      <c r="E640" t="s">
        <v>43</v>
      </c>
    </row>
    <row r="641" spans="1:5">
      <c r="A641" t="s">
        <v>37</v>
      </c>
      <c r="B641" t="s">
        <v>5645</v>
      </c>
      <c r="C641" t="s">
        <v>6205</v>
      </c>
      <c r="D641" t="s">
        <v>37</v>
      </c>
    </row>
    <row r="642" spans="1:5">
      <c r="A642" t="s">
        <v>6727</v>
      </c>
      <c r="B642" t="s">
        <v>5484</v>
      </c>
      <c r="C642" t="s">
        <v>2982</v>
      </c>
      <c r="D642" t="s">
        <v>37</v>
      </c>
      <c r="E642" t="s">
        <v>1218</v>
      </c>
    </row>
    <row r="643" spans="1:5">
      <c r="A643" t="s">
        <v>1656</v>
      </c>
      <c r="B643" t="s">
        <v>849</v>
      </c>
      <c r="C643" t="s">
        <v>2440</v>
      </c>
      <c r="D643" t="s">
        <v>37</v>
      </c>
      <c r="E643" t="s">
        <v>2985</v>
      </c>
    </row>
    <row r="644" spans="1:5">
      <c r="A644" t="s">
        <v>3396</v>
      </c>
      <c r="B644" t="s">
        <v>5485</v>
      </c>
      <c r="C644" t="s">
        <v>979</v>
      </c>
      <c r="D644" t="s">
        <v>37</v>
      </c>
      <c r="E644" t="s">
        <v>2499</v>
      </c>
    </row>
    <row r="645" spans="1:5">
      <c r="A645" t="s">
        <v>5185</v>
      </c>
      <c r="B645" t="s">
        <v>5487</v>
      </c>
      <c r="C645" t="s">
        <v>2987</v>
      </c>
      <c r="D645" t="s">
        <v>37</v>
      </c>
      <c r="E645" t="s">
        <v>2991</v>
      </c>
    </row>
    <row r="646" spans="1:5">
      <c r="A646" t="s">
        <v>6728</v>
      </c>
      <c r="B646" t="s">
        <v>5488</v>
      </c>
      <c r="C646" t="s">
        <v>2994</v>
      </c>
      <c r="D646" t="s">
        <v>37</v>
      </c>
      <c r="E646" t="s">
        <v>585</v>
      </c>
    </row>
    <row r="647" spans="1:5">
      <c r="A647" t="s">
        <v>2780</v>
      </c>
      <c r="B647" t="s">
        <v>5489</v>
      </c>
      <c r="C647" t="s">
        <v>2997</v>
      </c>
      <c r="D647" t="s">
        <v>37</v>
      </c>
      <c r="E647" t="s">
        <v>588</v>
      </c>
    </row>
    <row r="648" spans="1:5">
      <c r="A648" t="s">
        <v>5296</v>
      </c>
      <c r="B648" t="s">
        <v>5490</v>
      </c>
      <c r="C648" t="s">
        <v>1105</v>
      </c>
      <c r="D648" t="s">
        <v>37</v>
      </c>
      <c r="E648" t="s">
        <v>2998</v>
      </c>
    </row>
    <row r="649" spans="1:5">
      <c r="A649" t="s">
        <v>3917</v>
      </c>
      <c r="B649" t="s">
        <v>5242</v>
      </c>
      <c r="C649" t="s">
        <v>2813</v>
      </c>
      <c r="D649" t="s">
        <v>37</v>
      </c>
      <c r="E649" t="s">
        <v>3000</v>
      </c>
    </row>
    <row r="650" spans="1:5">
      <c r="A650" t="s">
        <v>3802</v>
      </c>
      <c r="B650" t="s">
        <v>1506</v>
      </c>
      <c r="C650" t="s">
        <v>3004</v>
      </c>
      <c r="D650" t="s">
        <v>37</v>
      </c>
      <c r="E650" t="s">
        <v>3006</v>
      </c>
    </row>
    <row r="651" spans="1:5">
      <c r="A651" t="s">
        <v>6729</v>
      </c>
      <c r="B651" t="s">
        <v>102</v>
      </c>
      <c r="C651" t="s">
        <v>3008</v>
      </c>
      <c r="D651" t="s">
        <v>37</v>
      </c>
      <c r="E651" t="s">
        <v>3011</v>
      </c>
    </row>
    <row r="652" spans="1:5">
      <c r="A652" t="s">
        <v>5365</v>
      </c>
      <c r="B652" t="s">
        <v>5491</v>
      </c>
      <c r="C652" t="s">
        <v>2590</v>
      </c>
      <c r="D652" t="s">
        <v>37</v>
      </c>
      <c r="E652" t="s">
        <v>1596</v>
      </c>
    </row>
    <row r="653" spans="1:5">
      <c r="A653" t="s">
        <v>2921</v>
      </c>
      <c r="B653" t="s">
        <v>5492</v>
      </c>
      <c r="C653" t="s">
        <v>3012</v>
      </c>
      <c r="D653" t="s">
        <v>37</v>
      </c>
      <c r="E653" t="s">
        <v>3013</v>
      </c>
    </row>
    <row r="654" spans="1:5">
      <c r="A654" t="s">
        <v>3984</v>
      </c>
      <c r="B654" t="s">
        <v>5494</v>
      </c>
      <c r="C654" t="s">
        <v>3016</v>
      </c>
      <c r="D654" t="s">
        <v>37</v>
      </c>
      <c r="E654" t="s">
        <v>3018</v>
      </c>
    </row>
    <row r="655" spans="1:5">
      <c r="A655" t="s">
        <v>5084</v>
      </c>
      <c r="B655" t="s">
        <v>4129</v>
      </c>
      <c r="C655" t="s">
        <v>3021</v>
      </c>
      <c r="D655" t="s">
        <v>37</v>
      </c>
      <c r="E655" t="s">
        <v>3025</v>
      </c>
    </row>
    <row r="656" spans="1:5">
      <c r="A656" t="s">
        <v>6266</v>
      </c>
      <c r="B656" t="s">
        <v>108</v>
      </c>
      <c r="C656" t="s">
        <v>3029</v>
      </c>
      <c r="D656" t="s">
        <v>37</v>
      </c>
      <c r="E656" t="s">
        <v>3031</v>
      </c>
    </row>
    <row r="657" spans="1:5">
      <c r="A657" t="s">
        <v>6730</v>
      </c>
      <c r="B657" t="s">
        <v>5495</v>
      </c>
      <c r="C657" t="s">
        <v>3032</v>
      </c>
      <c r="D657" t="s">
        <v>37</v>
      </c>
      <c r="E657" t="s">
        <v>3033</v>
      </c>
    </row>
    <row r="658" spans="1:5">
      <c r="A658" t="s">
        <v>6731</v>
      </c>
      <c r="B658" t="s">
        <v>5496</v>
      </c>
      <c r="C658" t="s">
        <v>2277</v>
      </c>
      <c r="D658" t="s">
        <v>37</v>
      </c>
      <c r="E658" t="s">
        <v>2217</v>
      </c>
    </row>
    <row r="659" spans="1:5">
      <c r="A659" t="s">
        <v>6578</v>
      </c>
      <c r="B659" t="s">
        <v>2377</v>
      </c>
      <c r="C659" t="s">
        <v>3036</v>
      </c>
      <c r="D659" t="s">
        <v>37</v>
      </c>
      <c r="E659" t="s">
        <v>3040</v>
      </c>
    </row>
    <row r="660" spans="1:5">
      <c r="A660" t="s">
        <v>6733</v>
      </c>
      <c r="B660" t="s">
        <v>4650</v>
      </c>
      <c r="C660" t="s">
        <v>3041</v>
      </c>
      <c r="D660" t="s">
        <v>37</v>
      </c>
      <c r="E660" t="s">
        <v>2804</v>
      </c>
    </row>
    <row r="661" spans="1:5">
      <c r="A661" t="s">
        <v>4086</v>
      </c>
      <c r="B661" t="s">
        <v>928</v>
      </c>
      <c r="C661" t="s">
        <v>3044</v>
      </c>
      <c r="D661" t="s">
        <v>37</v>
      </c>
      <c r="E661" t="s">
        <v>3047</v>
      </c>
    </row>
    <row r="662" spans="1:5">
      <c r="A662" t="s">
        <v>6734</v>
      </c>
      <c r="B662" t="s">
        <v>5497</v>
      </c>
      <c r="C662" t="s">
        <v>2346</v>
      </c>
      <c r="D662" t="s">
        <v>37</v>
      </c>
      <c r="E662" t="s">
        <v>3050</v>
      </c>
    </row>
    <row r="663" spans="1:5">
      <c r="A663" t="s">
        <v>5493</v>
      </c>
      <c r="B663" t="s">
        <v>5498</v>
      </c>
      <c r="C663" t="s">
        <v>236</v>
      </c>
      <c r="D663" t="s">
        <v>37</v>
      </c>
      <c r="E663" t="s">
        <v>3053</v>
      </c>
    </row>
    <row r="664" spans="1:5">
      <c r="A664" t="s">
        <v>1337</v>
      </c>
      <c r="B664" t="s">
        <v>4547</v>
      </c>
      <c r="C664" t="s">
        <v>2077</v>
      </c>
      <c r="D664" t="s">
        <v>37</v>
      </c>
      <c r="E664" t="s">
        <v>332</v>
      </c>
    </row>
    <row r="665" spans="1:5">
      <c r="A665" t="s">
        <v>6604</v>
      </c>
      <c r="B665" t="s">
        <v>5208</v>
      </c>
      <c r="C665" t="s">
        <v>3057</v>
      </c>
      <c r="D665" t="s">
        <v>37</v>
      </c>
      <c r="E665" t="s">
        <v>3059</v>
      </c>
    </row>
    <row r="666" spans="1:5">
      <c r="A666" t="s">
        <v>5009</v>
      </c>
      <c r="B666" t="s">
        <v>179</v>
      </c>
      <c r="C666" t="s">
        <v>3061</v>
      </c>
      <c r="D666" t="s">
        <v>37</v>
      </c>
      <c r="E666" t="s">
        <v>1182</v>
      </c>
    </row>
    <row r="667" spans="1:5">
      <c r="A667" t="s">
        <v>2227</v>
      </c>
      <c r="B667" t="s">
        <v>5500</v>
      </c>
      <c r="C667" t="s">
        <v>338</v>
      </c>
      <c r="D667" t="s">
        <v>37</v>
      </c>
      <c r="E667" t="s">
        <v>2577</v>
      </c>
    </row>
    <row r="668" spans="1:5">
      <c r="A668" t="s">
        <v>3587</v>
      </c>
      <c r="B668" t="s">
        <v>5501</v>
      </c>
      <c r="C668" t="s">
        <v>3064</v>
      </c>
      <c r="D668" t="s">
        <v>37</v>
      </c>
      <c r="E668" t="s">
        <v>3069</v>
      </c>
    </row>
    <row r="669" spans="1:5">
      <c r="A669" t="s">
        <v>6735</v>
      </c>
      <c r="B669" t="s">
        <v>5503</v>
      </c>
      <c r="C669" t="s">
        <v>3070</v>
      </c>
      <c r="D669" t="s">
        <v>37</v>
      </c>
      <c r="E669" t="s">
        <v>188</v>
      </c>
    </row>
    <row r="670" spans="1:5">
      <c r="A670" t="s">
        <v>2539</v>
      </c>
      <c r="B670" t="s">
        <v>439</v>
      </c>
      <c r="C670" t="s">
        <v>3072</v>
      </c>
      <c r="D670" t="s">
        <v>37</v>
      </c>
      <c r="E670" t="s">
        <v>560</v>
      </c>
    </row>
    <row r="671" spans="1:5">
      <c r="A671" t="s">
        <v>6736</v>
      </c>
      <c r="B671" t="s">
        <v>1405</v>
      </c>
      <c r="C671" t="s">
        <v>1417</v>
      </c>
      <c r="D671" t="s">
        <v>37</v>
      </c>
      <c r="E671" t="s">
        <v>3076</v>
      </c>
    </row>
    <row r="672" spans="1:5">
      <c r="A672" t="s">
        <v>5247</v>
      </c>
      <c r="B672" t="s">
        <v>5506</v>
      </c>
      <c r="C672" t="s">
        <v>3078</v>
      </c>
      <c r="D672" t="s">
        <v>37</v>
      </c>
      <c r="E672" t="s">
        <v>3083</v>
      </c>
    </row>
    <row r="673" spans="1:5">
      <c r="A673" t="s">
        <v>5431</v>
      </c>
      <c r="B673" t="s">
        <v>5508</v>
      </c>
      <c r="C673" t="s">
        <v>726</v>
      </c>
      <c r="D673" t="s">
        <v>37</v>
      </c>
      <c r="E673" t="s">
        <v>1357</v>
      </c>
    </row>
    <row r="674" spans="1:5">
      <c r="A674" t="s">
        <v>6737</v>
      </c>
      <c r="B674" t="s">
        <v>5509</v>
      </c>
      <c r="C674" t="s">
        <v>3086</v>
      </c>
      <c r="D674" t="s">
        <v>37</v>
      </c>
      <c r="E674" t="s">
        <v>1806</v>
      </c>
    </row>
    <row r="675" spans="1:5">
      <c r="A675" t="s">
        <v>6738</v>
      </c>
      <c r="B675" t="s">
        <v>5510</v>
      </c>
      <c r="C675" t="s">
        <v>3034</v>
      </c>
      <c r="D675" t="s">
        <v>37</v>
      </c>
      <c r="E675" t="s">
        <v>168</v>
      </c>
    </row>
    <row r="676" spans="1:5">
      <c r="A676" t="s">
        <v>2740</v>
      </c>
      <c r="B676" t="s">
        <v>378</v>
      </c>
      <c r="C676" t="s">
        <v>3087</v>
      </c>
      <c r="D676" t="s">
        <v>37</v>
      </c>
      <c r="E676" t="s">
        <v>415</v>
      </c>
    </row>
    <row r="677" spans="1:5">
      <c r="A677" t="s">
        <v>3286</v>
      </c>
      <c r="B677" t="s">
        <v>5511</v>
      </c>
      <c r="C677" t="s">
        <v>2181</v>
      </c>
      <c r="D677" t="s">
        <v>37</v>
      </c>
      <c r="E677" t="s">
        <v>135</v>
      </c>
    </row>
    <row r="678" spans="1:5">
      <c r="A678" t="s">
        <v>4963</v>
      </c>
      <c r="B678" t="s">
        <v>5513</v>
      </c>
      <c r="C678" t="s">
        <v>3090</v>
      </c>
      <c r="D678" t="s">
        <v>37</v>
      </c>
      <c r="E678" t="s">
        <v>1811</v>
      </c>
    </row>
    <row r="679" spans="1:5">
      <c r="A679" t="s">
        <v>6739</v>
      </c>
      <c r="B679" t="s">
        <v>1979</v>
      </c>
      <c r="C679" t="s">
        <v>514</v>
      </c>
      <c r="D679" t="s">
        <v>37</v>
      </c>
      <c r="E679" t="s">
        <v>3095</v>
      </c>
    </row>
    <row r="680" spans="1:5">
      <c r="A680" t="s">
        <v>4535</v>
      </c>
      <c r="B680" t="s">
        <v>5514</v>
      </c>
      <c r="C680" t="s">
        <v>1125</v>
      </c>
      <c r="D680" t="s">
        <v>37</v>
      </c>
      <c r="E680" t="s">
        <v>610</v>
      </c>
    </row>
    <row r="681" spans="1:5">
      <c r="A681" t="s">
        <v>5162</v>
      </c>
      <c r="B681" t="s">
        <v>5515</v>
      </c>
      <c r="C681" t="s">
        <v>3097</v>
      </c>
      <c r="D681" t="s">
        <v>37</v>
      </c>
      <c r="E681" t="s">
        <v>2810</v>
      </c>
    </row>
    <row r="682" spans="1:5">
      <c r="A682" t="s">
        <v>6740</v>
      </c>
      <c r="B682" t="s">
        <v>5516</v>
      </c>
      <c r="C682" t="s">
        <v>2899</v>
      </c>
      <c r="D682" t="s">
        <v>37</v>
      </c>
      <c r="E682" t="s">
        <v>3099</v>
      </c>
    </row>
    <row r="683" spans="1:5">
      <c r="A683" t="s">
        <v>4503</v>
      </c>
      <c r="B683" t="s">
        <v>5518</v>
      </c>
      <c r="C683" t="s">
        <v>3100</v>
      </c>
      <c r="D683" t="s">
        <v>37</v>
      </c>
      <c r="E683" t="s">
        <v>367</v>
      </c>
    </row>
    <row r="684" spans="1:5">
      <c r="A684" t="s">
        <v>6741</v>
      </c>
      <c r="B684" t="s">
        <v>5520</v>
      </c>
      <c r="C684" t="s">
        <v>2929</v>
      </c>
      <c r="D684" t="s">
        <v>37</v>
      </c>
      <c r="E684" t="s">
        <v>2078</v>
      </c>
    </row>
    <row r="685" spans="1:5">
      <c r="A685" t="s">
        <v>6742</v>
      </c>
      <c r="B685" t="s">
        <v>1375</v>
      </c>
      <c r="C685" t="s">
        <v>3105</v>
      </c>
      <c r="D685" t="s">
        <v>37</v>
      </c>
      <c r="E685" t="s">
        <v>1698</v>
      </c>
    </row>
    <row r="686" spans="1:5">
      <c r="A686" t="s">
        <v>6744</v>
      </c>
      <c r="B686" t="s">
        <v>5522</v>
      </c>
      <c r="C686" t="s">
        <v>947</v>
      </c>
      <c r="D686" t="s">
        <v>37</v>
      </c>
      <c r="E686" t="s">
        <v>3109</v>
      </c>
    </row>
    <row r="687" spans="1:5">
      <c r="A687" t="s">
        <v>6746</v>
      </c>
      <c r="B687" t="s">
        <v>5525</v>
      </c>
      <c r="C687" t="s">
        <v>3110</v>
      </c>
      <c r="D687" t="s">
        <v>37</v>
      </c>
      <c r="E687" t="s">
        <v>2610</v>
      </c>
    </row>
    <row r="688" spans="1:5">
      <c r="A688" t="s">
        <v>1425</v>
      </c>
      <c r="B688" t="s">
        <v>312</v>
      </c>
      <c r="C688" t="s">
        <v>1005</v>
      </c>
      <c r="D688" t="s">
        <v>37</v>
      </c>
      <c r="E688" t="s">
        <v>3112</v>
      </c>
    </row>
    <row r="689" spans="1:5">
      <c r="A689" t="s">
        <v>6747</v>
      </c>
      <c r="B689" t="s">
        <v>5348</v>
      </c>
      <c r="C689" t="s">
        <v>3114</v>
      </c>
      <c r="D689" t="s">
        <v>37</v>
      </c>
      <c r="E689" t="s">
        <v>3116</v>
      </c>
    </row>
    <row r="690" spans="1:5">
      <c r="A690" t="s">
        <v>3107</v>
      </c>
      <c r="B690" t="s">
        <v>5389</v>
      </c>
      <c r="C690" t="s">
        <v>3119</v>
      </c>
      <c r="D690" t="s">
        <v>37</v>
      </c>
      <c r="E690" t="s">
        <v>2550</v>
      </c>
    </row>
    <row r="691" spans="1:5">
      <c r="A691" t="s">
        <v>5119</v>
      </c>
      <c r="B691" t="s">
        <v>1896</v>
      </c>
      <c r="C691" t="s">
        <v>1891</v>
      </c>
      <c r="D691" t="s">
        <v>37</v>
      </c>
      <c r="E691" t="s">
        <v>2883</v>
      </c>
    </row>
    <row r="692" spans="1:5">
      <c r="A692" t="s">
        <v>1541</v>
      </c>
      <c r="B692" t="s">
        <v>3471</v>
      </c>
      <c r="C692" t="s">
        <v>3122</v>
      </c>
      <c r="D692" t="s">
        <v>37</v>
      </c>
      <c r="E692" t="s">
        <v>3123</v>
      </c>
    </row>
    <row r="693" spans="1:5">
      <c r="A693" t="s">
        <v>6748</v>
      </c>
      <c r="B693" t="s">
        <v>4478</v>
      </c>
      <c r="C693" t="s">
        <v>3127</v>
      </c>
      <c r="D693" t="s">
        <v>37</v>
      </c>
      <c r="E693" t="s">
        <v>3128</v>
      </c>
    </row>
    <row r="694" spans="1:5">
      <c r="A694" t="s">
        <v>5136</v>
      </c>
      <c r="B694" t="s">
        <v>1372</v>
      </c>
      <c r="C694" t="s">
        <v>2667</v>
      </c>
      <c r="D694" t="s">
        <v>37</v>
      </c>
      <c r="E694" t="s">
        <v>3130</v>
      </c>
    </row>
    <row r="695" spans="1:5">
      <c r="A695" t="s">
        <v>6749</v>
      </c>
      <c r="B695" t="s">
        <v>5526</v>
      </c>
      <c r="C695" t="s">
        <v>2733</v>
      </c>
      <c r="D695" t="s">
        <v>37</v>
      </c>
      <c r="E695" t="s">
        <v>3133</v>
      </c>
    </row>
    <row r="696" spans="1:5">
      <c r="A696" t="s">
        <v>6350</v>
      </c>
      <c r="B696" t="s">
        <v>5527</v>
      </c>
      <c r="C696" t="s">
        <v>2954</v>
      </c>
      <c r="D696" t="s">
        <v>37</v>
      </c>
      <c r="E696" t="s">
        <v>3136</v>
      </c>
    </row>
    <row r="697" spans="1:5">
      <c r="A697" t="s">
        <v>1452</v>
      </c>
      <c r="B697" t="s">
        <v>5528</v>
      </c>
      <c r="C697" t="s">
        <v>684</v>
      </c>
      <c r="D697" t="s">
        <v>37</v>
      </c>
      <c r="E697" t="s">
        <v>2785</v>
      </c>
    </row>
    <row r="698" spans="1:5">
      <c r="A698" t="s">
        <v>2552</v>
      </c>
      <c r="B698" t="s">
        <v>5530</v>
      </c>
      <c r="C698" t="s">
        <v>3138</v>
      </c>
      <c r="D698" t="s">
        <v>37</v>
      </c>
      <c r="E698" t="s">
        <v>3140</v>
      </c>
    </row>
    <row r="699" spans="1:5">
      <c r="A699" t="s">
        <v>6750</v>
      </c>
      <c r="B699" t="s">
        <v>3397</v>
      </c>
      <c r="C699" t="s">
        <v>2729</v>
      </c>
      <c r="D699" t="s">
        <v>37</v>
      </c>
      <c r="E699" t="s">
        <v>3145</v>
      </c>
    </row>
    <row r="700" spans="1:5">
      <c r="A700" t="s">
        <v>3027</v>
      </c>
      <c r="B700" t="s">
        <v>5531</v>
      </c>
      <c r="C700" t="s">
        <v>2722</v>
      </c>
      <c r="D700" t="s">
        <v>37</v>
      </c>
      <c r="E700" t="s">
        <v>1258</v>
      </c>
    </row>
    <row r="701" spans="1:5">
      <c r="A701" t="s">
        <v>4600</v>
      </c>
      <c r="B701" t="s">
        <v>3770</v>
      </c>
      <c r="C701" t="s">
        <v>689</v>
      </c>
      <c r="D701" t="s">
        <v>37</v>
      </c>
      <c r="E701" t="s">
        <v>3148</v>
      </c>
    </row>
    <row r="702" spans="1:5">
      <c r="A702" t="s">
        <v>3174</v>
      </c>
      <c r="B702" t="s">
        <v>5521</v>
      </c>
      <c r="C702" t="s">
        <v>3149</v>
      </c>
      <c r="D702" t="s">
        <v>37</v>
      </c>
      <c r="E702" t="s">
        <v>3153</v>
      </c>
    </row>
    <row r="703" spans="1:5">
      <c r="A703" t="s">
        <v>6751</v>
      </c>
      <c r="B703" t="s">
        <v>4410</v>
      </c>
      <c r="C703" t="s">
        <v>3154</v>
      </c>
      <c r="D703" t="s">
        <v>37</v>
      </c>
      <c r="E703" t="s">
        <v>2173</v>
      </c>
    </row>
    <row r="704" spans="1:5">
      <c r="A704" t="s">
        <v>3159</v>
      </c>
      <c r="B704" t="s">
        <v>7315</v>
      </c>
      <c r="C704" t="s">
        <v>6306</v>
      </c>
      <c r="D704" t="s">
        <v>3159</v>
      </c>
    </row>
    <row r="705" spans="1:5">
      <c r="A705" t="s">
        <v>6625</v>
      </c>
      <c r="B705" t="s">
        <v>5532</v>
      </c>
      <c r="C705" t="s">
        <v>3158</v>
      </c>
      <c r="D705" t="s">
        <v>3159</v>
      </c>
      <c r="E705" t="s">
        <v>2678</v>
      </c>
    </row>
    <row r="706" spans="1:5">
      <c r="A706" t="s">
        <v>6206</v>
      </c>
      <c r="B706" t="s">
        <v>5535</v>
      </c>
      <c r="C706" t="s">
        <v>2864</v>
      </c>
      <c r="D706" t="s">
        <v>3159</v>
      </c>
      <c r="E706" t="s">
        <v>1347</v>
      </c>
    </row>
    <row r="707" spans="1:5">
      <c r="A707" t="s">
        <v>1523</v>
      </c>
      <c r="B707" t="s">
        <v>5381</v>
      </c>
      <c r="C707" t="s">
        <v>2933</v>
      </c>
      <c r="D707" t="s">
        <v>3159</v>
      </c>
      <c r="E707" t="s">
        <v>3161</v>
      </c>
    </row>
    <row r="708" spans="1:5">
      <c r="A708" t="s">
        <v>3437</v>
      </c>
      <c r="B708" t="s">
        <v>326</v>
      </c>
      <c r="C708" t="s">
        <v>3162</v>
      </c>
      <c r="D708" t="s">
        <v>3159</v>
      </c>
      <c r="E708" t="s">
        <v>3164</v>
      </c>
    </row>
    <row r="709" spans="1:5">
      <c r="A709" t="s">
        <v>6283</v>
      </c>
      <c r="B709" t="s">
        <v>5537</v>
      </c>
      <c r="C709" t="s">
        <v>3166</v>
      </c>
      <c r="D709" t="s">
        <v>3159</v>
      </c>
      <c r="E709" t="s">
        <v>505</v>
      </c>
    </row>
    <row r="710" spans="1:5">
      <c r="A710" t="s">
        <v>700</v>
      </c>
      <c r="B710" t="s">
        <v>5538</v>
      </c>
      <c r="C710" t="s">
        <v>3169</v>
      </c>
      <c r="D710" t="s">
        <v>3159</v>
      </c>
      <c r="E710" t="s">
        <v>541</v>
      </c>
    </row>
    <row r="711" spans="1:5">
      <c r="A711" t="s">
        <v>6752</v>
      </c>
      <c r="B711" t="s">
        <v>5539</v>
      </c>
      <c r="C711" t="s">
        <v>2362</v>
      </c>
      <c r="D711" t="s">
        <v>3159</v>
      </c>
      <c r="E711" t="s">
        <v>1843</v>
      </c>
    </row>
    <row r="712" spans="1:5">
      <c r="A712" t="s">
        <v>5812</v>
      </c>
      <c r="B712" t="s">
        <v>3121</v>
      </c>
      <c r="C712" t="s">
        <v>260</v>
      </c>
      <c r="D712" t="s">
        <v>3159</v>
      </c>
      <c r="E712" t="s">
        <v>1111</v>
      </c>
    </row>
    <row r="713" spans="1:5">
      <c r="A713" t="s">
        <v>6540</v>
      </c>
      <c r="B713" t="s">
        <v>5540</v>
      </c>
      <c r="C713" t="s">
        <v>887</v>
      </c>
      <c r="D713" t="s">
        <v>3159</v>
      </c>
      <c r="E713" t="s">
        <v>706</v>
      </c>
    </row>
    <row r="714" spans="1:5">
      <c r="A714" t="s">
        <v>6753</v>
      </c>
      <c r="B714" t="s">
        <v>457</v>
      </c>
      <c r="C714" t="s">
        <v>3170</v>
      </c>
      <c r="D714" t="s">
        <v>3159</v>
      </c>
      <c r="E714" t="s">
        <v>3171</v>
      </c>
    </row>
    <row r="715" spans="1:5">
      <c r="A715" t="s">
        <v>3812</v>
      </c>
      <c r="B715" t="s">
        <v>5541</v>
      </c>
      <c r="C715" t="s">
        <v>3175</v>
      </c>
      <c r="D715" t="s">
        <v>3159</v>
      </c>
      <c r="E715" t="s">
        <v>3178</v>
      </c>
    </row>
    <row r="716" spans="1:5">
      <c r="A716" t="s">
        <v>6754</v>
      </c>
      <c r="B716" t="s">
        <v>2907</v>
      </c>
      <c r="C716" t="s">
        <v>3180</v>
      </c>
      <c r="D716" t="s">
        <v>3159</v>
      </c>
      <c r="E716" t="s">
        <v>3182</v>
      </c>
    </row>
    <row r="717" spans="1:5">
      <c r="A717" t="s">
        <v>6755</v>
      </c>
      <c r="B717" t="s">
        <v>5543</v>
      </c>
      <c r="C717" t="s">
        <v>3187</v>
      </c>
      <c r="D717" t="s">
        <v>3159</v>
      </c>
      <c r="E717" t="s">
        <v>3191</v>
      </c>
    </row>
    <row r="718" spans="1:5">
      <c r="A718" t="s">
        <v>6756</v>
      </c>
      <c r="B718" t="s">
        <v>5544</v>
      </c>
      <c r="C718" t="s">
        <v>3196</v>
      </c>
      <c r="D718" t="s">
        <v>3159</v>
      </c>
      <c r="E718" t="s">
        <v>3197</v>
      </c>
    </row>
    <row r="719" spans="1:5">
      <c r="A719" t="s">
        <v>1664</v>
      </c>
      <c r="B719" t="s">
        <v>5546</v>
      </c>
      <c r="C719" t="s">
        <v>3199</v>
      </c>
      <c r="D719" t="s">
        <v>3159</v>
      </c>
      <c r="E719" t="s">
        <v>3144</v>
      </c>
    </row>
    <row r="720" spans="1:5">
      <c r="A720" t="s">
        <v>6135</v>
      </c>
      <c r="B720" t="s">
        <v>5548</v>
      </c>
      <c r="C720" t="s">
        <v>983</v>
      </c>
      <c r="D720" t="s">
        <v>3159</v>
      </c>
      <c r="E720" t="s">
        <v>959</v>
      </c>
    </row>
    <row r="721" spans="1:5">
      <c r="A721" t="s">
        <v>720</v>
      </c>
      <c r="B721" t="s">
        <v>5549</v>
      </c>
      <c r="C721" t="s">
        <v>3201</v>
      </c>
      <c r="D721" t="s">
        <v>3159</v>
      </c>
      <c r="E721" t="s">
        <v>1429</v>
      </c>
    </row>
    <row r="722" spans="1:5">
      <c r="A722" t="s">
        <v>2481</v>
      </c>
      <c r="B722" t="s">
        <v>353</v>
      </c>
      <c r="C722" t="s">
        <v>3202</v>
      </c>
      <c r="D722" t="s">
        <v>3159</v>
      </c>
      <c r="E722" t="s">
        <v>564</v>
      </c>
    </row>
    <row r="723" spans="1:5">
      <c r="A723" t="s">
        <v>3426</v>
      </c>
      <c r="B723" t="s">
        <v>5550</v>
      </c>
      <c r="C723" t="s">
        <v>3203</v>
      </c>
      <c r="D723" t="s">
        <v>3159</v>
      </c>
      <c r="E723" t="s">
        <v>3152</v>
      </c>
    </row>
    <row r="724" spans="1:5">
      <c r="A724" t="s">
        <v>6758</v>
      </c>
      <c r="B724" t="s">
        <v>5552</v>
      </c>
      <c r="C724" t="s">
        <v>2630</v>
      </c>
      <c r="D724" t="s">
        <v>3159</v>
      </c>
      <c r="E724" t="s">
        <v>2478</v>
      </c>
    </row>
    <row r="725" spans="1:5">
      <c r="A725" t="s">
        <v>6759</v>
      </c>
      <c r="B725" t="s">
        <v>5554</v>
      </c>
      <c r="C725" t="s">
        <v>446</v>
      </c>
      <c r="D725" t="s">
        <v>3159</v>
      </c>
      <c r="E725" t="s">
        <v>3205</v>
      </c>
    </row>
    <row r="726" spans="1:5">
      <c r="A726" t="s">
        <v>3651</v>
      </c>
      <c r="B726" t="s">
        <v>5556</v>
      </c>
      <c r="C726" t="s">
        <v>3207</v>
      </c>
      <c r="D726" t="s">
        <v>3159</v>
      </c>
      <c r="E726" t="s">
        <v>3209</v>
      </c>
    </row>
    <row r="727" spans="1:5">
      <c r="A727" t="s">
        <v>6760</v>
      </c>
      <c r="B727" t="s">
        <v>5557</v>
      </c>
      <c r="C727" t="s">
        <v>1710</v>
      </c>
      <c r="D727" t="s">
        <v>3159</v>
      </c>
      <c r="E727" t="s">
        <v>201</v>
      </c>
    </row>
    <row r="728" spans="1:5">
      <c r="A728" t="s">
        <v>5946</v>
      </c>
      <c r="B728" t="s">
        <v>5558</v>
      </c>
      <c r="C728" t="s">
        <v>3211</v>
      </c>
      <c r="D728" t="s">
        <v>3159</v>
      </c>
      <c r="E728" t="s">
        <v>3212</v>
      </c>
    </row>
    <row r="729" spans="1:5">
      <c r="A729" t="s">
        <v>2151</v>
      </c>
      <c r="B729" t="s">
        <v>790</v>
      </c>
      <c r="C729" t="s">
        <v>1928</v>
      </c>
      <c r="D729" t="s">
        <v>3159</v>
      </c>
      <c r="E729" t="s">
        <v>3214</v>
      </c>
    </row>
    <row r="730" spans="1:5">
      <c r="A730" t="s">
        <v>6697</v>
      </c>
      <c r="B730" t="s">
        <v>5559</v>
      </c>
      <c r="C730" t="s">
        <v>3217</v>
      </c>
      <c r="D730" t="s">
        <v>3159</v>
      </c>
      <c r="E730" t="s">
        <v>1556</v>
      </c>
    </row>
    <row r="731" spans="1:5">
      <c r="A731" t="s">
        <v>6762</v>
      </c>
      <c r="B731" t="s">
        <v>5560</v>
      </c>
      <c r="C731" t="s">
        <v>3220</v>
      </c>
      <c r="D731" t="s">
        <v>3159</v>
      </c>
      <c r="E731" t="s">
        <v>3221</v>
      </c>
    </row>
    <row r="732" spans="1:5">
      <c r="A732" t="s">
        <v>1957</v>
      </c>
      <c r="B732" t="s">
        <v>5561</v>
      </c>
      <c r="C732" t="s">
        <v>3223</v>
      </c>
      <c r="D732" t="s">
        <v>3159</v>
      </c>
      <c r="E732" t="s">
        <v>929</v>
      </c>
    </row>
    <row r="733" spans="1:5">
      <c r="A733" t="s">
        <v>1230</v>
      </c>
      <c r="B733" t="s">
        <v>2713</v>
      </c>
      <c r="C733" t="s">
        <v>3224</v>
      </c>
      <c r="D733" t="s">
        <v>3159</v>
      </c>
      <c r="E733" t="s">
        <v>577</v>
      </c>
    </row>
    <row r="734" spans="1:5">
      <c r="A734" t="s">
        <v>5369</v>
      </c>
      <c r="B734" t="s">
        <v>5562</v>
      </c>
      <c r="C734" t="s">
        <v>3225</v>
      </c>
      <c r="D734" t="s">
        <v>3159</v>
      </c>
      <c r="E734" t="s">
        <v>3227</v>
      </c>
    </row>
    <row r="735" spans="1:5">
      <c r="A735" t="s">
        <v>1156</v>
      </c>
      <c r="B735" t="s">
        <v>5565</v>
      </c>
      <c r="C735" t="s">
        <v>1875</v>
      </c>
      <c r="D735" t="s">
        <v>3159</v>
      </c>
      <c r="E735" t="s">
        <v>3232</v>
      </c>
    </row>
    <row r="736" spans="1:5">
      <c r="A736" t="s">
        <v>6763</v>
      </c>
      <c r="B736" t="s">
        <v>1613</v>
      </c>
      <c r="C736" t="s">
        <v>620</v>
      </c>
      <c r="D736" t="s">
        <v>3159</v>
      </c>
      <c r="E736" t="s">
        <v>3237</v>
      </c>
    </row>
    <row r="737" spans="1:5">
      <c r="A737" t="s">
        <v>489</v>
      </c>
      <c r="B737" t="s">
        <v>5566</v>
      </c>
      <c r="C737" t="s">
        <v>316</v>
      </c>
      <c r="D737" t="s">
        <v>3159</v>
      </c>
      <c r="E737" t="s">
        <v>3239</v>
      </c>
    </row>
    <row r="738" spans="1:5">
      <c r="A738" t="s">
        <v>3241</v>
      </c>
      <c r="B738" t="s">
        <v>142</v>
      </c>
      <c r="C738" t="s">
        <v>6307</v>
      </c>
      <c r="D738" t="s">
        <v>3241</v>
      </c>
    </row>
    <row r="739" spans="1:5">
      <c r="A739" t="s">
        <v>2745</v>
      </c>
      <c r="B739" t="s">
        <v>5567</v>
      </c>
      <c r="C739" t="s">
        <v>3240</v>
      </c>
      <c r="D739" t="s">
        <v>3241</v>
      </c>
      <c r="E739" t="s">
        <v>2157</v>
      </c>
    </row>
    <row r="740" spans="1:5">
      <c r="A740" t="s">
        <v>4812</v>
      </c>
      <c r="B740" t="s">
        <v>3143</v>
      </c>
      <c r="C740" t="s">
        <v>3243</v>
      </c>
      <c r="D740" t="s">
        <v>3241</v>
      </c>
      <c r="E740" t="s">
        <v>273</v>
      </c>
    </row>
    <row r="741" spans="1:5">
      <c r="A741" t="s">
        <v>6764</v>
      </c>
      <c r="B741" t="s">
        <v>5568</v>
      </c>
      <c r="C741" t="s">
        <v>3247</v>
      </c>
      <c r="D741" t="s">
        <v>3241</v>
      </c>
      <c r="E741" t="s">
        <v>3248</v>
      </c>
    </row>
    <row r="742" spans="1:5">
      <c r="A742" t="s">
        <v>4230</v>
      </c>
      <c r="B742" t="s">
        <v>5569</v>
      </c>
      <c r="C742" t="s">
        <v>3249</v>
      </c>
      <c r="D742" t="s">
        <v>3241</v>
      </c>
      <c r="E742" t="s">
        <v>985</v>
      </c>
    </row>
    <row r="743" spans="1:5">
      <c r="A743" t="s">
        <v>6766</v>
      </c>
      <c r="B743" t="s">
        <v>4615</v>
      </c>
      <c r="C743" t="s">
        <v>3251</v>
      </c>
      <c r="D743" t="s">
        <v>3241</v>
      </c>
      <c r="E743" t="s">
        <v>1146</v>
      </c>
    </row>
    <row r="744" spans="1:5">
      <c r="A744" t="s">
        <v>4081</v>
      </c>
      <c r="B744" t="s">
        <v>5570</v>
      </c>
      <c r="C744" t="s">
        <v>3253</v>
      </c>
      <c r="D744" t="s">
        <v>3241</v>
      </c>
      <c r="E744" t="s">
        <v>1681</v>
      </c>
    </row>
    <row r="745" spans="1:5">
      <c r="A745" t="s">
        <v>1248</v>
      </c>
      <c r="B745" t="s">
        <v>5571</v>
      </c>
      <c r="C745" t="s">
        <v>3254</v>
      </c>
      <c r="D745" t="s">
        <v>3241</v>
      </c>
      <c r="E745" t="s">
        <v>3260</v>
      </c>
    </row>
    <row r="746" spans="1:5">
      <c r="A746" t="s">
        <v>480</v>
      </c>
      <c r="B746" t="s">
        <v>5574</v>
      </c>
      <c r="C746" t="s">
        <v>2383</v>
      </c>
      <c r="D746" t="s">
        <v>3241</v>
      </c>
      <c r="E746" t="s">
        <v>1608</v>
      </c>
    </row>
    <row r="747" spans="1:5">
      <c r="A747" t="s">
        <v>6767</v>
      </c>
      <c r="B747" t="s">
        <v>2247</v>
      </c>
      <c r="C747" t="s">
        <v>1486</v>
      </c>
      <c r="D747" t="s">
        <v>3241</v>
      </c>
      <c r="E747" t="s">
        <v>832</v>
      </c>
    </row>
    <row r="748" spans="1:5">
      <c r="A748" t="s">
        <v>6768</v>
      </c>
      <c r="B748" t="s">
        <v>31</v>
      </c>
      <c r="C748" t="s">
        <v>1043</v>
      </c>
      <c r="D748" t="s">
        <v>3241</v>
      </c>
      <c r="E748" t="s">
        <v>2686</v>
      </c>
    </row>
    <row r="749" spans="1:5">
      <c r="A749" t="s">
        <v>6769</v>
      </c>
      <c r="B749" t="s">
        <v>5575</v>
      </c>
      <c r="C749" t="s">
        <v>3264</v>
      </c>
      <c r="D749" t="s">
        <v>3241</v>
      </c>
      <c r="E749" t="s">
        <v>1275</v>
      </c>
    </row>
    <row r="750" spans="1:5">
      <c r="A750" t="s">
        <v>6770</v>
      </c>
      <c r="B750" t="s">
        <v>2999</v>
      </c>
      <c r="C750" t="s">
        <v>784</v>
      </c>
      <c r="D750" t="s">
        <v>3241</v>
      </c>
      <c r="E750" t="s">
        <v>3268</v>
      </c>
    </row>
    <row r="751" spans="1:5">
      <c r="A751" t="s">
        <v>6081</v>
      </c>
      <c r="B751" t="s">
        <v>5576</v>
      </c>
      <c r="C751" t="s">
        <v>3271</v>
      </c>
      <c r="D751" t="s">
        <v>3241</v>
      </c>
      <c r="E751" t="s">
        <v>3228</v>
      </c>
    </row>
    <row r="752" spans="1:5">
      <c r="A752" t="s">
        <v>6771</v>
      </c>
      <c r="B752" t="s">
        <v>5466</v>
      </c>
      <c r="C752" t="s">
        <v>3272</v>
      </c>
      <c r="D752" t="s">
        <v>3241</v>
      </c>
      <c r="E752" t="s">
        <v>3274</v>
      </c>
    </row>
    <row r="753" spans="1:5">
      <c r="A753" t="s">
        <v>6772</v>
      </c>
      <c r="B753" t="s">
        <v>5577</v>
      </c>
      <c r="C753" t="s">
        <v>217</v>
      </c>
      <c r="D753" t="s">
        <v>3241</v>
      </c>
      <c r="E753" t="s">
        <v>2820</v>
      </c>
    </row>
    <row r="754" spans="1:5">
      <c r="A754" t="s">
        <v>6773</v>
      </c>
      <c r="B754" t="s">
        <v>5578</v>
      </c>
      <c r="C754" t="s">
        <v>3275</v>
      </c>
      <c r="D754" t="s">
        <v>3241</v>
      </c>
      <c r="E754" t="s">
        <v>3277</v>
      </c>
    </row>
    <row r="755" spans="1:5">
      <c r="A755" t="s">
        <v>6684</v>
      </c>
      <c r="B755" t="s">
        <v>1743</v>
      </c>
      <c r="C755" t="s">
        <v>2511</v>
      </c>
      <c r="D755" t="s">
        <v>3241</v>
      </c>
      <c r="E755" t="s">
        <v>1325</v>
      </c>
    </row>
    <row r="756" spans="1:5">
      <c r="A756" t="s">
        <v>5420</v>
      </c>
      <c r="B756" t="s">
        <v>960</v>
      </c>
      <c r="C756" t="s">
        <v>123</v>
      </c>
      <c r="D756" t="s">
        <v>3241</v>
      </c>
      <c r="E756" t="s">
        <v>667</v>
      </c>
    </row>
    <row r="757" spans="1:5">
      <c r="A757" t="s">
        <v>2687</v>
      </c>
      <c r="B757" t="s">
        <v>87</v>
      </c>
      <c r="C757" t="s">
        <v>1793</v>
      </c>
      <c r="D757" t="s">
        <v>3241</v>
      </c>
      <c r="E757" t="s">
        <v>3280</v>
      </c>
    </row>
    <row r="758" spans="1:5">
      <c r="A758" t="s">
        <v>6298</v>
      </c>
      <c r="B758" t="s">
        <v>5579</v>
      </c>
      <c r="C758" t="s">
        <v>3281</v>
      </c>
      <c r="D758" t="s">
        <v>3241</v>
      </c>
      <c r="E758" t="s">
        <v>3283</v>
      </c>
    </row>
    <row r="759" spans="1:5">
      <c r="A759" t="s">
        <v>3578</v>
      </c>
      <c r="B759" t="s">
        <v>5328</v>
      </c>
      <c r="C759" t="s">
        <v>1353</v>
      </c>
      <c r="D759" t="s">
        <v>3241</v>
      </c>
      <c r="E759" t="s">
        <v>1094</v>
      </c>
    </row>
    <row r="760" spans="1:5">
      <c r="A760" t="s">
        <v>6743</v>
      </c>
      <c r="B760" t="s">
        <v>5580</v>
      </c>
      <c r="C760" t="s">
        <v>820</v>
      </c>
      <c r="D760" t="s">
        <v>3241</v>
      </c>
      <c r="E760" t="s">
        <v>2708</v>
      </c>
    </row>
    <row r="761" spans="1:5">
      <c r="A761" t="s">
        <v>5742</v>
      </c>
      <c r="B761" t="s">
        <v>5581</v>
      </c>
      <c r="C761" t="s">
        <v>3287</v>
      </c>
      <c r="D761" t="s">
        <v>3241</v>
      </c>
      <c r="E761" t="s">
        <v>3289</v>
      </c>
    </row>
    <row r="762" spans="1:5">
      <c r="A762" t="s">
        <v>6774</v>
      </c>
      <c r="B762" t="s">
        <v>5582</v>
      </c>
      <c r="C762" t="s">
        <v>3291</v>
      </c>
      <c r="D762" t="s">
        <v>3241</v>
      </c>
      <c r="E762" t="s">
        <v>850</v>
      </c>
    </row>
    <row r="763" spans="1:5">
      <c r="A763" t="s">
        <v>6775</v>
      </c>
      <c r="B763" t="s">
        <v>3992</v>
      </c>
      <c r="C763" t="s">
        <v>2093</v>
      </c>
      <c r="D763" t="s">
        <v>3241</v>
      </c>
      <c r="E763" t="s">
        <v>2137</v>
      </c>
    </row>
    <row r="764" spans="1:5">
      <c r="A764" t="s">
        <v>2059</v>
      </c>
      <c r="B764" t="s">
        <v>3656</v>
      </c>
      <c r="C764" t="s">
        <v>1882</v>
      </c>
      <c r="D764" t="s">
        <v>3241</v>
      </c>
      <c r="E764" t="s">
        <v>3293</v>
      </c>
    </row>
    <row r="765" spans="1:5">
      <c r="A765" t="s">
        <v>6776</v>
      </c>
      <c r="B765" t="s">
        <v>5583</v>
      </c>
      <c r="C765" t="s">
        <v>3295</v>
      </c>
      <c r="D765" t="s">
        <v>3241</v>
      </c>
      <c r="E765" t="s">
        <v>1903</v>
      </c>
    </row>
    <row r="766" spans="1:5">
      <c r="A766" t="s">
        <v>6777</v>
      </c>
      <c r="B766" t="s">
        <v>5584</v>
      </c>
      <c r="C766" t="s">
        <v>1077</v>
      </c>
      <c r="D766" t="s">
        <v>3241</v>
      </c>
      <c r="E766" t="s">
        <v>800</v>
      </c>
    </row>
    <row r="767" spans="1:5">
      <c r="A767" t="s">
        <v>2087</v>
      </c>
      <c r="B767" t="s">
        <v>5586</v>
      </c>
      <c r="C767" t="s">
        <v>747</v>
      </c>
      <c r="D767" t="s">
        <v>3241</v>
      </c>
      <c r="E767" t="s">
        <v>3300</v>
      </c>
    </row>
    <row r="768" spans="1:5">
      <c r="A768" t="s">
        <v>2777</v>
      </c>
      <c r="B768" t="s">
        <v>4349</v>
      </c>
      <c r="C768" t="s">
        <v>2924</v>
      </c>
      <c r="D768" t="s">
        <v>3241</v>
      </c>
      <c r="E768" t="s">
        <v>3134</v>
      </c>
    </row>
    <row r="769" spans="1:5">
      <c r="A769" t="s">
        <v>3305</v>
      </c>
      <c r="B769" t="s">
        <v>7316</v>
      </c>
      <c r="C769" t="s">
        <v>6309</v>
      </c>
      <c r="D769" t="s">
        <v>3305</v>
      </c>
    </row>
    <row r="770" spans="1:5">
      <c r="A770" t="s">
        <v>2718</v>
      </c>
      <c r="B770" t="s">
        <v>5588</v>
      </c>
      <c r="C770" t="s">
        <v>3303</v>
      </c>
      <c r="D770" t="s">
        <v>3305</v>
      </c>
      <c r="E770" t="s">
        <v>3306</v>
      </c>
    </row>
    <row r="771" spans="1:5">
      <c r="A771" t="s">
        <v>2510</v>
      </c>
      <c r="B771" t="s">
        <v>584</v>
      </c>
      <c r="C771" t="s">
        <v>2305</v>
      </c>
      <c r="D771" t="s">
        <v>3305</v>
      </c>
      <c r="E771" t="s">
        <v>2296</v>
      </c>
    </row>
    <row r="772" spans="1:5">
      <c r="A772" t="s">
        <v>6778</v>
      </c>
      <c r="B772" t="s">
        <v>4797</v>
      </c>
      <c r="C772" t="s">
        <v>2616</v>
      </c>
      <c r="D772" t="s">
        <v>3305</v>
      </c>
      <c r="E772" t="s">
        <v>2045</v>
      </c>
    </row>
    <row r="773" spans="1:5">
      <c r="A773" t="s">
        <v>1752</v>
      </c>
      <c r="B773" t="s">
        <v>3632</v>
      </c>
      <c r="C773" t="s">
        <v>3308</v>
      </c>
      <c r="D773" t="s">
        <v>3305</v>
      </c>
      <c r="E773" t="s">
        <v>3309</v>
      </c>
    </row>
    <row r="774" spans="1:5">
      <c r="A774" t="s">
        <v>6779</v>
      </c>
      <c r="B774" t="s">
        <v>4854</v>
      </c>
      <c r="C774" t="s">
        <v>982</v>
      </c>
      <c r="D774" t="s">
        <v>3305</v>
      </c>
      <c r="E774" t="s">
        <v>687</v>
      </c>
    </row>
    <row r="775" spans="1:5">
      <c r="A775" t="s">
        <v>6780</v>
      </c>
      <c r="B775" t="s">
        <v>3793</v>
      </c>
      <c r="C775" t="s">
        <v>1894</v>
      </c>
      <c r="D775" t="s">
        <v>3305</v>
      </c>
      <c r="E775" t="s">
        <v>2697</v>
      </c>
    </row>
    <row r="776" spans="1:5">
      <c r="A776" t="s">
        <v>6262</v>
      </c>
      <c r="B776" t="s">
        <v>5589</v>
      </c>
      <c r="C776" t="s">
        <v>3206</v>
      </c>
      <c r="D776" t="s">
        <v>3305</v>
      </c>
      <c r="E776" t="s">
        <v>3310</v>
      </c>
    </row>
    <row r="777" spans="1:5">
      <c r="A777" t="s">
        <v>2161</v>
      </c>
      <c r="B777" t="s">
        <v>1725</v>
      </c>
      <c r="C777" t="s">
        <v>660</v>
      </c>
      <c r="D777" t="s">
        <v>3305</v>
      </c>
      <c r="E777" t="s">
        <v>2763</v>
      </c>
    </row>
    <row r="778" spans="1:5">
      <c r="A778" t="s">
        <v>5297</v>
      </c>
      <c r="B778" t="s">
        <v>2337</v>
      </c>
      <c r="C778" t="s">
        <v>2254</v>
      </c>
      <c r="D778" t="s">
        <v>3305</v>
      </c>
      <c r="E778" t="s">
        <v>1308</v>
      </c>
    </row>
    <row r="779" spans="1:5">
      <c r="A779" t="s">
        <v>6781</v>
      </c>
      <c r="B779" t="s">
        <v>3297</v>
      </c>
      <c r="C779" t="s">
        <v>3267</v>
      </c>
      <c r="D779" t="s">
        <v>3305</v>
      </c>
      <c r="E779" t="s">
        <v>3311</v>
      </c>
    </row>
    <row r="780" spans="1:5">
      <c r="A780" t="s">
        <v>6782</v>
      </c>
      <c r="B780" t="s">
        <v>5590</v>
      </c>
      <c r="C780" t="s">
        <v>3312</v>
      </c>
      <c r="D780" t="s">
        <v>3305</v>
      </c>
      <c r="E780" t="s">
        <v>3314</v>
      </c>
    </row>
    <row r="781" spans="1:5">
      <c r="A781" t="s">
        <v>6784</v>
      </c>
      <c r="B781" t="s">
        <v>5591</v>
      </c>
      <c r="C781" t="s">
        <v>2586</v>
      </c>
      <c r="D781" t="s">
        <v>3305</v>
      </c>
      <c r="E781" t="s">
        <v>1574</v>
      </c>
    </row>
    <row r="782" spans="1:5">
      <c r="A782" t="s">
        <v>6785</v>
      </c>
      <c r="B782" t="s">
        <v>5140</v>
      </c>
      <c r="C782" t="s">
        <v>3317</v>
      </c>
      <c r="D782" t="s">
        <v>3305</v>
      </c>
      <c r="E782" t="s">
        <v>1633</v>
      </c>
    </row>
    <row r="783" spans="1:5">
      <c r="A783" t="s">
        <v>6424</v>
      </c>
      <c r="B783" t="s">
        <v>5593</v>
      </c>
      <c r="C783" t="s">
        <v>3320</v>
      </c>
      <c r="D783" t="s">
        <v>3305</v>
      </c>
      <c r="E783" t="s">
        <v>3245</v>
      </c>
    </row>
    <row r="784" spans="1:5">
      <c r="A784" t="s">
        <v>6786</v>
      </c>
      <c r="B784" t="s">
        <v>7317</v>
      </c>
      <c r="C784" t="s">
        <v>6310</v>
      </c>
      <c r="D784" t="s">
        <v>3305</v>
      </c>
      <c r="E784" t="s">
        <v>1473</v>
      </c>
    </row>
    <row r="785" spans="1:5">
      <c r="A785" t="s">
        <v>186</v>
      </c>
      <c r="B785" t="s">
        <v>4484</v>
      </c>
      <c r="C785" t="s">
        <v>4057</v>
      </c>
      <c r="D785" t="s">
        <v>186</v>
      </c>
    </row>
    <row r="786" spans="1:5">
      <c r="A786" t="s">
        <v>6787</v>
      </c>
      <c r="B786" t="s">
        <v>5594</v>
      </c>
      <c r="C786" t="s">
        <v>2911</v>
      </c>
      <c r="D786" t="s">
        <v>186</v>
      </c>
      <c r="E786" t="s">
        <v>3322</v>
      </c>
    </row>
    <row r="787" spans="1:5">
      <c r="A787" t="s">
        <v>246</v>
      </c>
      <c r="B787" t="s">
        <v>459</v>
      </c>
      <c r="C787" t="s">
        <v>3327</v>
      </c>
      <c r="D787" t="s">
        <v>186</v>
      </c>
      <c r="E787" t="s">
        <v>3328</v>
      </c>
    </row>
    <row r="788" spans="1:5">
      <c r="A788" t="s">
        <v>6789</v>
      </c>
      <c r="B788" t="s">
        <v>5595</v>
      </c>
      <c r="C788" t="s">
        <v>1987</v>
      </c>
      <c r="D788" t="s">
        <v>186</v>
      </c>
      <c r="E788" t="s">
        <v>3330</v>
      </c>
    </row>
    <row r="789" spans="1:5">
      <c r="A789" t="s">
        <v>6790</v>
      </c>
      <c r="B789" t="s">
        <v>654</v>
      </c>
      <c r="C789" t="s">
        <v>458</v>
      </c>
      <c r="D789" t="s">
        <v>186</v>
      </c>
      <c r="E789" t="s">
        <v>113</v>
      </c>
    </row>
    <row r="790" spans="1:5">
      <c r="A790" t="s">
        <v>5877</v>
      </c>
      <c r="B790" t="s">
        <v>5599</v>
      </c>
      <c r="C790" t="s">
        <v>3331</v>
      </c>
      <c r="D790" t="s">
        <v>186</v>
      </c>
      <c r="E790" t="s">
        <v>3336</v>
      </c>
    </row>
    <row r="791" spans="1:5">
      <c r="A791" t="s">
        <v>1239</v>
      </c>
      <c r="B791" t="s">
        <v>5601</v>
      </c>
      <c r="C791" t="s">
        <v>3337</v>
      </c>
      <c r="D791" t="s">
        <v>186</v>
      </c>
      <c r="E791" t="s">
        <v>3273</v>
      </c>
    </row>
    <row r="792" spans="1:5">
      <c r="A792" t="s">
        <v>6791</v>
      </c>
      <c r="B792" t="s">
        <v>5603</v>
      </c>
      <c r="C792" t="s">
        <v>3313</v>
      </c>
      <c r="D792" t="s">
        <v>186</v>
      </c>
      <c r="E792" t="s">
        <v>3340</v>
      </c>
    </row>
    <row r="793" spans="1:5">
      <c r="A793" t="s">
        <v>6793</v>
      </c>
      <c r="B793" t="s">
        <v>5604</v>
      </c>
      <c r="C793" t="s">
        <v>1151</v>
      </c>
      <c r="D793" t="s">
        <v>186</v>
      </c>
      <c r="E793" t="s">
        <v>3343</v>
      </c>
    </row>
    <row r="794" spans="1:5">
      <c r="A794" t="s">
        <v>2567</v>
      </c>
      <c r="B794" t="s">
        <v>2329</v>
      </c>
      <c r="C794" t="s">
        <v>1098</v>
      </c>
      <c r="D794" t="s">
        <v>186</v>
      </c>
      <c r="E794" t="s">
        <v>1213</v>
      </c>
    </row>
    <row r="795" spans="1:5">
      <c r="A795" t="s">
        <v>6794</v>
      </c>
      <c r="B795" t="s">
        <v>5605</v>
      </c>
      <c r="C795" t="s">
        <v>1921</v>
      </c>
      <c r="D795" t="s">
        <v>186</v>
      </c>
      <c r="E795" t="s">
        <v>943</v>
      </c>
    </row>
    <row r="796" spans="1:5">
      <c r="A796" t="s">
        <v>5230</v>
      </c>
      <c r="B796" t="s">
        <v>5445</v>
      </c>
      <c r="C796" t="s">
        <v>3325</v>
      </c>
      <c r="D796" t="s">
        <v>186</v>
      </c>
      <c r="E796" t="s">
        <v>1000</v>
      </c>
    </row>
    <row r="797" spans="1:5">
      <c r="A797" t="s">
        <v>6795</v>
      </c>
      <c r="B797" t="s">
        <v>4138</v>
      </c>
      <c r="C797" t="s">
        <v>1284</v>
      </c>
      <c r="D797" t="s">
        <v>186</v>
      </c>
      <c r="E797" t="s">
        <v>2097</v>
      </c>
    </row>
    <row r="798" spans="1:5">
      <c r="A798" t="s">
        <v>6796</v>
      </c>
      <c r="B798" t="s">
        <v>5607</v>
      </c>
      <c r="C798" t="s">
        <v>2448</v>
      </c>
      <c r="D798" t="s">
        <v>186</v>
      </c>
      <c r="E798" t="s">
        <v>3344</v>
      </c>
    </row>
    <row r="799" spans="1:5">
      <c r="A799" t="s">
        <v>4190</v>
      </c>
      <c r="B799" t="s">
        <v>5609</v>
      </c>
      <c r="C799" t="s">
        <v>3324</v>
      </c>
      <c r="D799" t="s">
        <v>186</v>
      </c>
      <c r="E799" t="s">
        <v>3348</v>
      </c>
    </row>
    <row r="800" spans="1:5">
      <c r="A800" t="s">
        <v>6797</v>
      </c>
      <c r="B800" t="s">
        <v>5326</v>
      </c>
      <c r="C800" t="s">
        <v>953</v>
      </c>
      <c r="D800" t="s">
        <v>186</v>
      </c>
      <c r="E800" t="s">
        <v>778</v>
      </c>
    </row>
    <row r="801" spans="1:5">
      <c r="A801" t="s">
        <v>6798</v>
      </c>
      <c r="B801" t="s">
        <v>4735</v>
      </c>
      <c r="C801" t="s">
        <v>1714</v>
      </c>
      <c r="D801" t="s">
        <v>186</v>
      </c>
      <c r="E801" t="s">
        <v>2762</v>
      </c>
    </row>
    <row r="802" spans="1:5">
      <c r="A802" t="s">
        <v>6799</v>
      </c>
      <c r="B802" t="s">
        <v>4675</v>
      </c>
      <c r="C802" t="s">
        <v>3350</v>
      </c>
      <c r="D802" t="s">
        <v>186</v>
      </c>
      <c r="E802" t="s">
        <v>1735</v>
      </c>
    </row>
    <row r="803" spans="1:5">
      <c r="A803" t="s">
        <v>6412</v>
      </c>
      <c r="B803" t="s">
        <v>5611</v>
      </c>
      <c r="C803" t="s">
        <v>3353</v>
      </c>
      <c r="D803" t="s">
        <v>186</v>
      </c>
      <c r="E803" t="s">
        <v>3357</v>
      </c>
    </row>
    <row r="804" spans="1:5">
      <c r="A804" t="s">
        <v>6800</v>
      </c>
      <c r="B804" t="s">
        <v>4619</v>
      </c>
      <c r="C804" t="s">
        <v>1627</v>
      </c>
      <c r="D804" t="s">
        <v>186</v>
      </c>
      <c r="E804" t="s">
        <v>1692</v>
      </c>
    </row>
    <row r="805" spans="1:5">
      <c r="A805" t="s">
        <v>1603</v>
      </c>
      <c r="B805" t="s">
        <v>7297</v>
      </c>
      <c r="C805" t="s">
        <v>6311</v>
      </c>
      <c r="D805" t="s">
        <v>1603</v>
      </c>
    </row>
    <row r="806" spans="1:5">
      <c r="A806" t="s">
        <v>385</v>
      </c>
      <c r="B806" t="s">
        <v>5613</v>
      </c>
      <c r="C806" t="s">
        <v>3358</v>
      </c>
      <c r="D806" t="s">
        <v>1603</v>
      </c>
      <c r="E806" t="s">
        <v>3108</v>
      </c>
    </row>
    <row r="807" spans="1:5">
      <c r="A807" t="s">
        <v>6801</v>
      </c>
      <c r="B807" t="s">
        <v>5614</v>
      </c>
      <c r="C807" t="s">
        <v>2871</v>
      </c>
      <c r="D807" t="s">
        <v>1603</v>
      </c>
      <c r="E807" t="s">
        <v>2180</v>
      </c>
    </row>
    <row r="808" spans="1:5">
      <c r="A808" t="s">
        <v>454</v>
      </c>
      <c r="B808" t="s">
        <v>5615</v>
      </c>
      <c r="C808" t="s">
        <v>395</v>
      </c>
      <c r="D808" t="s">
        <v>1603</v>
      </c>
      <c r="E808" t="s">
        <v>3363</v>
      </c>
    </row>
    <row r="809" spans="1:5">
      <c r="A809" t="s">
        <v>255</v>
      </c>
      <c r="B809" t="s">
        <v>5616</v>
      </c>
      <c r="C809" t="s">
        <v>1435</v>
      </c>
      <c r="D809" t="s">
        <v>1603</v>
      </c>
      <c r="E809" t="s">
        <v>3345</v>
      </c>
    </row>
    <row r="810" spans="1:5">
      <c r="A810" t="s">
        <v>4455</v>
      </c>
      <c r="B810" t="s">
        <v>4470</v>
      </c>
      <c r="C810" t="s">
        <v>1303</v>
      </c>
      <c r="D810" t="s">
        <v>1603</v>
      </c>
      <c r="E810" t="s">
        <v>1906</v>
      </c>
    </row>
    <row r="811" spans="1:5">
      <c r="A811" t="s">
        <v>4713</v>
      </c>
      <c r="B811" t="s">
        <v>5617</v>
      </c>
      <c r="C811" t="s">
        <v>3365</v>
      </c>
      <c r="D811" t="s">
        <v>1603</v>
      </c>
      <c r="E811" t="s">
        <v>695</v>
      </c>
    </row>
    <row r="812" spans="1:5">
      <c r="A812" t="s">
        <v>6562</v>
      </c>
      <c r="B812" t="s">
        <v>5618</v>
      </c>
      <c r="C812" t="s">
        <v>3368</v>
      </c>
      <c r="D812" t="s">
        <v>1603</v>
      </c>
      <c r="E812" t="s">
        <v>2866</v>
      </c>
    </row>
    <row r="813" spans="1:5">
      <c r="A813" t="s">
        <v>6802</v>
      </c>
      <c r="B813" t="s">
        <v>5619</v>
      </c>
      <c r="C813" t="s">
        <v>3369</v>
      </c>
      <c r="D813" t="s">
        <v>1603</v>
      </c>
      <c r="E813" t="s">
        <v>3321</v>
      </c>
    </row>
    <row r="814" spans="1:5">
      <c r="A814" t="s">
        <v>6400</v>
      </c>
      <c r="B814" t="s">
        <v>5620</v>
      </c>
      <c r="C814" t="s">
        <v>657</v>
      </c>
      <c r="D814" t="s">
        <v>1603</v>
      </c>
      <c r="E814" t="s">
        <v>3370</v>
      </c>
    </row>
    <row r="815" spans="1:5">
      <c r="A815" t="s">
        <v>6803</v>
      </c>
      <c r="B815" t="s">
        <v>5622</v>
      </c>
      <c r="C815" t="s">
        <v>3372</v>
      </c>
      <c r="D815" t="s">
        <v>1603</v>
      </c>
      <c r="E815" t="s">
        <v>3373</v>
      </c>
    </row>
    <row r="816" spans="1:5">
      <c r="A816" t="s">
        <v>6804</v>
      </c>
      <c r="B816" t="s">
        <v>7318</v>
      </c>
      <c r="C816" t="s">
        <v>6312</v>
      </c>
      <c r="D816" t="s">
        <v>1603</v>
      </c>
      <c r="E816" t="s">
        <v>1147</v>
      </c>
    </row>
    <row r="817" spans="1:5">
      <c r="A817" t="s">
        <v>6805</v>
      </c>
      <c r="B817" t="s">
        <v>5624</v>
      </c>
      <c r="C817" t="s">
        <v>3374</v>
      </c>
      <c r="D817" t="s">
        <v>1603</v>
      </c>
      <c r="E817" t="s">
        <v>3378</v>
      </c>
    </row>
    <row r="818" spans="1:5">
      <c r="A818" t="s">
        <v>5272</v>
      </c>
      <c r="B818" t="s">
        <v>612</v>
      </c>
      <c r="C818" t="s">
        <v>970</v>
      </c>
      <c r="D818" t="s">
        <v>1603</v>
      </c>
      <c r="E818" t="s">
        <v>746</v>
      </c>
    </row>
    <row r="819" spans="1:5">
      <c r="A819" t="s">
        <v>6806</v>
      </c>
      <c r="B819" t="s">
        <v>3781</v>
      </c>
      <c r="C819" t="s">
        <v>2725</v>
      </c>
      <c r="D819" t="s">
        <v>1603</v>
      </c>
      <c r="E819" t="s">
        <v>3379</v>
      </c>
    </row>
    <row r="820" spans="1:5">
      <c r="A820" t="s">
        <v>2971</v>
      </c>
      <c r="B820" t="s">
        <v>5625</v>
      </c>
      <c r="C820" t="s">
        <v>3380</v>
      </c>
      <c r="D820" t="s">
        <v>1603</v>
      </c>
      <c r="E820" t="s">
        <v>1237</v>
      </c>
    </row>
    <row r="821" spans="1:5">
      <c r="A821" t="s">
        <v>6807</v>
      </c>
      <c r="B821" t="s">
        <v>3590</v>
      </c>
      <c r="C821" t="s">
        <v>2743</v>
      </c>
      <c r="D821" t="s">
        <v>1603</v>
      </c>
      <c r="E821" t="s">
        <v>759</v>
      </c>
    </row>
    <row r="822" spans="1:5">
      <c r="A822" t="s">
        <v>6808</v>
      </c>
      <c r="B822" t="s">
        <v>5626</v>
      </c>
      <c r="C822" t="s">
        <v>1476</v>
      </c>
      <c r="D822" t="s">
        <v>1603</v>
      </c>
      <c r="E822" t="s">
        <v>3381</v>
      </c>
    </row>
    <row r="823" spans="1:5">
      <c r="A823" t="s">
        <v>1721</v>
      </c>
      <c r="B823" t="s">
        <v>7319</v>
      </c>
      <c r="C823" t="s">
        <v>6314</v>
      </c>
      <c r="D823" t="s">
        <v>1721</v>
      </c>
    </row>
    <row r="824" spans="1:5">
      <c r="A824" t="s">
        <v>6809</v>
      </c>
      <c r="B824" t="s">
        <v>5627</v>
      </c>
      <c r="C824" t="s">
        <v>2908</v>
      </c>
      <c r="D824" t="s">
        <v>1721</v>
      </c>
      <c r="E824" t="s">
        <v>1266</v>
      </c>
    </row>
    <row r="825" spans="1:5">
      <c r="A825" t="s">
        <v>5214</v>
      </c>
      <c r="B825" t="s">
        <v>3250</v>
      </c>
      <c r="C825" t="s">
        <v>3383</v>
      </c>
      <c r="D825" t="s">
        <v>1721</v>
      </c>
      <c r="E825" t="s">
        <v>1129</v>
      </c>
    </row>
    <row r="826" spans="1:5">
      <c r="A826" t="s">
        <v>6810</v>
      </c>
      <c r="B826" t="s">
        <v>4482</v>
      </c>
      <c r="C826" t="s">
        <v>3386</v>
      </c>
      <c r="D826" t="s">
        <v>1721</v>
      </c>
      <c r="E826" t="s">
        <v>3388</v>
      </c>
    </row>
    <row r="827" spans="1:5">
      <c r="A827" t="s">
        <v>6554</v>
      </c>
      <c r="B827" t="s">
        <v>3989</v>
      </c>
      <c r="C827" t="s">
        <v>3391</v>
      </c>
      <c r="D827" t="s">
        <v>1721</v>
      </c>
      <c r="E827" t="s">
        <v>1695</v>
      </c>
    </row>
    <row r="828" spans="1:5">
      <c r="A828" t="s">
        <v>6811</v>
      </c>
      <c r="B828" t="s">
        <v>5628</v>
      </c>
      <c r="C828" t="s">
        <v>2332</v>
      </c>
      <c r="D828" t="s">
        <v>1721</v>
      </c>
      <c r="E828" t="s">
        <v>2364</v>
      </c>
    </row>
    <row r="829" spans="1:5">
      <c r="A829" t="s">
        <v>6812</v>
      </c>
      <c r="B829" t="s">
        <v>5629</v>
      </c>
      <c r="C829" t="s">
        <v>3392</v>
      </c>
      <c r="D829" t="s">
        <v>1721</v>
      </c>
      <c r="E829" t="s">
        <v>2508</v>
      </c>
    </row>
    <row r="830" spans="1:5">
      <c r="A830" t="s">
        <v>4774</v>
      </c>
      <c r="B830" t="s">
        <v>5630</v>
      </c>
      <c r="C830" t="s">
        <v>3394</v>
      </c>
      <c r="D830" t="s">
        <v>1721</v>
      </c>
      <c r="E830" t="s">
        <v>3398</v>
      </c>
    </row>
    <row r="831" spans="1:5">
      <c r="A831" t="s">
        <v>6813</v>
      </c>
      <c r="B831" t="s">
        <v>5631</v>
      </c>
      <c r="C831" t="s">
        <v>1339</v>
      </c>
      <c r="D831" t="s">
        <v>1721</v>
      </c>
      <c r="E831" t="s">
        <v>2116</v>
      </c>
    </row>
    <row r="832" spans="1:5">
      <c r="A832" t="s">
        <v>4554</v>
      </c>
      <c r="B832" t="s">
        <v>5632</v>
      </c>
      <c r="C832" t="s">
        <v>3024</v>
      </c>
      <c r="D832" t="s">
        <v>1721</v>
      </c>
      <c r="E832" t="s">
        <v>3401</v>
      </c>
    </row>
    <row r="833" spans="1:5">
      <c r="A833" t="s">
        <v>6592</v>
      </c>
      <c r="B833" t="s">
        <v>5633</v>
      </c>
      <c r="C833" t="s">
        <v>1168</v>
      </c>
      <c r="D833" t="s">
        <v>1721</v>
      </c>
      <c r="E833" t="s">
        <v>2370</v>
      </c>
    </row>
    <row r="834" spans="1:5">
      <c r="A834" t="s">
        <v>6814</v>
      </c>
      <c r="B834" t="s">
        <v>3003</v>
      </c>
      <c r="C834" t="s">
        <v>3404</v>
      </c>
      <c r="D834" t="s">
        <v>1721</v>
      </c>
      <c r="E834" t="s">
        <v>162</v>
      </c>
    </row>
    <row r="835" spans="1:5">
      <c r="A835" t="s">
        <v>6815</v>
      </c>
      <c r="B835" t="s">
        <v>5635</v>
      </c>
      <c r="C835" t="s">
        <v>996</v>
      </c>
      <c r="D835" t="s">
        <v>1721</v>
      </c>
      <c r="E835" t="s">
        <v>2756</v>
      </c>
    </row>
    <row r="836" spans="1:5">
      <c r="A836" t="s">
        <v>2784</v>
      </c>
      <c r="B836" t="s">
        <v>5636</v>
      </c>
      <c r="C836" t="s">
        <v>3406</v>
      </c>
      <c r="D836" t="s">
        <v>1721</v>
      </c>
      <c r="E836" t="s">
        <v>285</v>
      </c>
    </row>
    <row r="837" spans="1:5">
      <c r="A837" t="s">
        <v>6816</v>
      </c>
      <c r="B837" t="s">
        <v>2154</v>
      </c>
      <c r="C837" t="s">
        <v>942</v>
      </c>
      <c r="D837" t="s">
        <v>1721</v>
      </c>
      <c r="E837" t="s">
        <v>3347</v>
      </c>
    </row>
    <row r="838" spans="1:5">
      <c r="A838" t="s">
        <v>6818</v>
      </c>
      <c r="B838" t="s">
        <v>5637</v>
      </c>
      <c r="C838" t="s">
        <v>3408</v>
      </c>
      <c r="D838" t="s">
        <v>1721</v>
      </c>
      <c r="E838" t="s">
        <v>3412</v>
      </c>
    </row>
    <row r="839" spans="1:5">
      <c r="A839" t="s">
        <v>6819</v>
      </c>
      <c r="B839" t="s">
        <v>5638</v>
      </c>
      <c r="C839" t="s">
        <v>2398</v>
      </c>
      <c r="D839" t="s">
        <v>1721</v>
      </c>
      <c r="E839" t="s">
        <v>1100</v>
      </c>
    </row>
    <row r="840" spans="1:5">
      <c r="A840" t="s">
        <v>2596</v>
      </c>
      <c r="B840" t="s">
        <v>2808</v>
      </c>
      <c r="C840" t="s">
        <v>2875</v>
      </c>
      <c r="D840" t="s">
        <v>1721</v>
      </c>
      <c r="E840" t="s">
        <v>1615</v>
      </c>
    </row>
    <row r="841" spans="1:5">
      <c r="A841" t="s">
        <v>4372</v>
      </c>
      <c r="B841" t="s">
        <v>5640</v>
      </c>
      <c r="C841" t="s">
        <v>2355</v>
      </c>
      <c r="D841" t="s">
        <v>1721</v>
      </c>
      <c r="E841" t="s">
        <v>311</v>
      </c>
    </row>
    <row r="842" spans="1:5">
      <c r="A842" t="s">
        <v>5771</v>
      </c>
      <c r="B842" t="s">
        <v>5641</v>
      </c>
      <c r="C842" t="s">
        <v>1759</v>
      </c>
      <c r="D842" t="s">
        <v>1721</v>
      </c>
      <c r="E842" t="s">
        <v>818</v>
      </c>
    </row>
    <row r="843" spans="1:5">
      <c r="A843" t="s">
        <v>423</v>
      </c>
      <c r="B843" t="s">
        <v>3529</v>
      </c>
      <c r="C843" t="s">
        <v>3417</v>
      </c>
      <c r="D843" t="s">
        <v>1721</v>
      </c>
      <c r="E843" t="s">
        <v>3258</v>
      </c>
    </row>
    <row r="844" spans="1:5">
      <c r="A844" t="s">
        <v>1163</v>
      </c>
      <c r="B844" t="s">
        <v>5642</v>
      </c>
      <c r="C844" t="s">
        <v>3420</v>
      </c>
      <c r="D844" t="s">
        <v>1721</v>
      </c>
      <c r="E844" t="s">
        <v>3421</v>
      </c>
    </row>
    <row r="845" spans="1:5">
      <c r="A845" t="s">
        <v>6820</v>
      </c>
      <c r="B845" t="s">
        <v>5643</v>
      </c>
      <c r="C845" t="s">
        <v>2792</v>
      </c>
      <c r="D845" t="s">
        <v>1721</v>
      </c>
      <c r="E845" t="s">
        <v>3424</v>
      </c>
    </row>
    <row r="846" spans="1:5">
      <c r="A846" t="s">
        <v>6821</v>
      </c>
      <c r="B846" t="s">
        <v>5644</v>
      </c>
      <c r="C846" t="s">
        <v>3427</v>
      </c>
      <c r="D846" t="s">
        <v>1721</v>
      </c>
      <c r="E846" t="s">
        <v>3355</v>
      </c>
    </row>
    <row r="847" spans="1:5">
      <c r="A847" t="s">
        <v>6822</v>
      </c>
      <c r="B847" t="s">
        <v>5646</v>
      </c>
      <c r="C847" t="s">
        <v>3428</v>
      </c>
      <c r="D847" t="s">
        <v>1721</v>
      </c>
      <c r="E847" t="s">
        <v>976</v>
      </c>
    </row>
    <row r="848" spans="1:5">
      <c r="A848" t="s">
        <v>6823</v>
      </c>
      <c r="B848" t="s">
        <v>5647</v>
      </c>
      <c r="C848" t="s">
        <v>1199</v>
      </c>
      <c r="D848" t="s">
        <v>1721</v>
      </c>
      <c r="E848" t="s">
        <v>1971</v>
      </c>
    </row>
    <row r="849" spans="1:5">
      <c r="A849" t="s">
        <v>370</v>
      </c>
      <c r="B849" t="s">
        <v>5648</v>
      </c>
      <c r="C849" t="s">
        <v>3430</v>
      </c>
      <c r="D849" t="s">
        <v>1721</v>
      </c>
      <c r="E849" t="s">
        <v>3434</v>
      </c>
    </row>
    <row r="850" spans="1:5">
      <c r="A850" t="s">
        <v>6824</v>
      </c>
      <c r="B850" t="s">
        <v>5649</v>
      </c>
      <c r="C850" t="s">
        <v>3435</v>
      </c>
      <c r="D850" t="s">
        <v>1721</v>
      </c>
      <c r="E850" t="s">
        <v>2928</v>
      </c>
    </row>
    <row r="851" spans="1:5">
      <c r="A851" t="s">
        <v>2163</v>
      </c>
      <c r="B851" t="s">
        <v>7320</v>
      </c>
      <c r="C851" t="s">
        <v>6315</v>
      </c>
      <c r="D851" t="s">
        <v>2163</v>
      </c>
    </row>
    <row r="852" spans="1:5">
      <c r="A852" t="s">
        <v>6825</v>
      </c>
      <c r="B852" t="s">
        <v>5651</v>
      </c>
      <c r="C852" t="s">
        <v>3438</v>
      </c>
      <c r="D852" t="s">
        <v>2163</v>
      </c>
      <c r="E852" t="s">
        <v>2141</v>
      </c>
    </row>
    <row r="853" spans="1:5">
      <c r="A853" t="s">
        <v>1599</v>
      </c>
      <c r="B853" t="s">
        <v>5653</v>
      </c>
      <c r="C853" t="s">
        <v>3440</v>
      </c>
      <c r="D853" t="s">
        <v>2163</v>
      </c>
      <c r="E853" t="s">
        <v>2887</v>
      </c>
    </row>
    <row r="854" spans="1:5">
      <c r="A854" t="s">
        <v>6826</v>
      </c>
      <c r="B854" t="s">
        <v>5654</v>
      </c>
      <c r="C854" t="s">
        <v>1959</v>
      </c>
      <c r="D854" t="s">
        <v>2163</v>
      </c>
      <c r="E854" t="s">
        <v>716</v>
      </c>
    </row>
    <row r="855" spans="1:5">
      <c r="A855" t="s">
        <v>903</v>
      </c>
      <c r="B855" t="s">
        <v>65</v>
      </c>
      <c r="C855" t="s">
        <v>3441</v>
      </c>
      <c r="D855" t="s">
        <v>2163</v>
      </c>
      <c r="E855" t="s">
        <v>891</v>
      </c>
    </row>
    <row r="856" spans="1:5">
      <c r="A856" t="s">
        <v>5904</v>
      </c>
      <c r="B856" t="s">
        <v>189</v>
      </c>
      <c r="C856" t="s">
        <v>3442</v>
      </c>
      <c r="D856" t="s">
        <v>2163</v>
      </c>
      <c r="E856" t="s">
        <v>753</v>
      </c>
    </row>
    <row r="857" spans="1:5">
      <c r="A857" t="s">
        <v>1454</v>
      </c>
      <c r="B857" t="s">
        <v>5563</v>
      </c>
      <c r="C857" t="s">
        <v>1548</v>
      </c>
      <c r="D857" t="s">
        <v>2163</v>
      </c>
      <c r="E857" t="s">
        <v>3443</v>
      </c>
    </row>
    <row r="858" spans="1:5">
      <c r="A858" t="s">
        <v>2468</v>
      </c>
      <c r="B858" t="s">
        <v>517</v>
      </c>
      <c r="C858" t="s">
        <v>3444</v>
      </c>
      <c r="D858" t="s">
        <v>2163</v>
      </c>
      <c r="E858" t="s">
        <v>2189</v>
      </c>
    </row>
    <row r="859" spans="1:5">
      <c r="A859" t="s">
        <v>4839</v>
      </c>
      <c r="B859" t="s">
        <v>4150</v>
      </c>
      <c r="C859" t="s">
        <v>3447</v>
      </c>
      <c r="D859" t="s">
        <v>2163</v>
      </c>
      <c r="E859" t="s">
        <v>3448</v>
      </c>
    </row>
    <row r="860" spans="1:5">
      <c r="A860" t="s">
        <v>3132</v>
      </c>
      <c r="B860" t="s">
        <v>5655</v>
      </c>
      <c r="C860" t="s">
        <v>3449</v>
      </c>
      <c r="D860" t="s">
        <v>2163</v>
      </c>
      <c r="E860" t="s">
        <v>184</v>
      </c>
    </row>
    <row r="861" spans="1:5">
      <c r="A861" t="s">
        <v>6827</v>
      </c>
      <c r="B861" t="s">
        <v>4789</v>
      </c>
      <c r="C861" t="s">
        <v>3215</v>
      </c>
      <c r="D861" t="s">
        <v>2163</v>
      </c>
      <c r="E861" t="s">
        <v>2891</v>
      </c>
    </row>
    <row r="862" spans="1:5">
      <c r="A862" t="s">
        <v>6828</v>
      </c>
      <c r="B862" t="s">
        <v>5656</v>
      </c>
      <c r="C862" t="s">
        <v>3451</v>
      </c>
      <c r="D862" t="s">
        <v>2163</v>
      </c>
      <c r="E862" t="s">
        <v>2469</v>
      </c>
    </row>
    <row r="863" spans="1:5">
      <c r="A863" t="s">
        <v>2963</v>
      </c>
      <c r="B863" t="s">
        <v>208</v>
      </c>
      <c r="C863" t="s">
        <v>2818</v>
      </c>
      <c r="D863" t="s">
        <v>2163</v>
      </c>
      <c r="E863" t="s">
        <v>343</v>
      </c>
    </row>
    <row r="864" spans="1:5">
      <c r="A864" t="s">
        <v>5440</v>
      </c>
      <c r="B864" t="s">
        <v>5657</v>
      </c>
      <c r="C864" t="s">
        <v>3455</v>
      </c>
      <c r="D864" t="s">
        <v>2163</v>
      </c>
      <c r="E864" t="s">
        <v>3456</v>
      </c>
    </row>
    <row r="865" spans="1:5">
      <c r="A865" t="s">
        <v>1753</v>
      </c>
      <c r="B865" t="s">
        <v>5658</v>
      </c>
      <c r="C865" t="s">
        <v>3460</v>
      </c>
      <c r="D865" t="s">
        <v>2163</v>
      </c>
      <c r="E865" t="s">
        <v>2653</v>
      </c>
    </row>
    <row r="866" spans="1:5">
      <c r="A866" t="s">
        <v>6602</v>
      </c>
      <c r="B866" t="s">
        <v>501</v>
      </c>
      <c r="C866" t="s">
        <v>2049</v>
      </c>
      <c r="D866" t="s">
        <v>2163</v>
      </c>
      <c r="E866" t="s">
        <v>2024</v>
      </c>
    </row>
    <row r="867" spans="1:5">
      <c r="A867" t="s">
        <v>6829</v>
      </c>
      <c r="B867" t="s">
        <v>4039</v>
      </c>
      <c r="C867" t="s">
        <v>1629</v>
      </c>
      <c r="D867" t="s">
        <v>2163</v>
      </c>
      <c r="E867" t="s">
        <v>642</v>
      </c>
    </row>
    <row r="868" spans="1:5">
      <c r="A868" t="s">
        <v>6830</v>
      </c>
      <c r="B868" t="s">
        <v>5659</v>
      </c>
      <c r="C868" t="s">
        <v>655</v>
      </c>
      <c r="D868" t="s">
        <v>2163</v>
      </c>
      <c r="E868" t="s">
        <v>3462</v>
      </c>
    </row>
    <row r="869" spans="1:5">
      <c r="A869" t="s">
        <v>3806</v>
      </c>
      <c r="B869" t="s">
        <v>475</v>
      </c>
      <c r="C869" t="s">
        <v>2341</v>
      </c>
      <c r="D869" t="s">
        <v>2163</v>
      </c>
      <c r="E869" t="s">
        <v>3382</v>
      </c>
    </row>
    <row r="870" spans="1:5">
      <c r="A870" t="s">
        <v>6832</v>
      </c>
      <c r="B870" t="s">
        <v>4498</v>
      </c>
      <c r="C870" t="s">
        <v>3464</v>
      </c>
      <c r="D870" t="s">
        <v>2163</v>
      </c>
      <c r="E870" t="s">
        <v>2445</v>
      </c>
    </row>
    <row r="871" spans="1:5">
      <c r="A871" t="s">
        <v>6833</v>
      </c>
      <c r="B871" t="s">
        <v>4209</v>
      </c>
      <c r="C871" t="s">
        <v>3465</v>
      </c>
      <c r="D871" t="s">
        <v>2163</v>
      </c>
      <c r="E871" t="s">
        <v>1808</v>
      </c>
    </row>
    <row r="872" spans="1:5">
      <c r="A872" t="s">
        <v>6834</v>
      </c>
      <c r="B872" t="s">
        <v>5660</v>
      </c>
      <c r="C872" t="s">
        <v>3467</v>
      </c>
      <c r="D872" t="s">
        <v>2163</v>
      </c>
      <c r="E872" t="s">
        <v>3473</v>
      </c>
    </row>
    <row r="873" spans="1:5">
      <c r="A873" t="s">
        <v>6410</v>
      </c>
      <c r="B873" t="s">
        <v>7321</v>
      </c>
      <c r="C873" t="s">
        <v>6316</v>
      </c>
      <c r="D873" t="s">
        <v>2163</v>
      </c>
      <c r="E873" t="s">
        <v>1855</v>
      </c>
    </row>
    <row r="874" spans="1:5">
      <c r="A874" t="s">
        <v>1200</v>
      </c>
      <c r="B874" t="s">
        <v>5661</v>
      </c>
      <c r="C874" t="s">
        <v>536</v>
      </c>
      <c r="D874" t="s">
        <v>2163</v>
      </c>
      <c r="E874" t="s">
        <v>1374</v>
      </c>
    </row>
    <row r="875" spans="1:5">
      <c r="A875" t="s">
        <v>6835</v>
      </c>
      <c r="B875" t="s">
        <v>5662</v>
      </c>
      <c r="C875" t="s">
        <v>3476</v>
      </c>
      <c r="D875" t="s">
        <v>2163</v>
      </c>
      <c r="E875" t="s">
        <v>3477</v>
      </c>
    </row>
    <row r="876" spans="1:5">
      <c r="A876" t="s">
        <v>6836</v>
      </c>
      <c r="B876" t="s">
        <v>5663</v>
      </c>
      <c r="C876" t="s">
        <v>516</v>
      </c>
      <c r="D876" t="s">
        <v>2163</v>
      </c>
      <c r="E876" t="s">
        <v>2893</v>
      </c>
    </row>
    <row r="877" spans="1:5">
      <c r="A877" t="s">
        <v>6837</v>
      </c>
      <c r="B877" t="s">
        <v>4711</v>
      </c>
      <c r="C877" t="s">
        <v>3481</v>
      </c>
      <c r="D877" t="s">
        <v>2163</v>
      </c>
      <c r="E877" t="s">
        <v>3483</v>
      </c>
    </row>
    <row r="878" spans="1:5">
      <c r="A878" t="s">
        <v>911</v>
      </c>
      <c r="B878" t="s">
        <v>5664</v>
      </c>
      <c r="C878" t="s">
        <v>218</v>
      </c>
      <c r="D878" t="s">
        <v>2163</v>
      </c>
      <c r="E878" t="s">
        <v>2320</v>
      </c>
    </row>
    <row r="879" spans="1:5">
      <c r="A879" t="s">
        <v>6838</v>
      </c>
      <c r="B879" t="s">
        <v>5665</v>
      </c>
      <c r="C879" t="s">
        <v>3485</v>
      </c>
      <c r="D879" t="s">
        <v>2163</v>
      </c>
      <c r="E879" t="s">
        <v>2545</v>
      </c>
    </row>
    <row r="880" spans="1:5">
      <c r="A880" t="s">
        <v>6839</v>
      </c>
      <c r="B880" t="s">
        <v>5667</v>
      </c>
      <c r="C880" t="s">
        <v>3486</v>
      </c>
      <c r="D880" t="s">
        <v>2163</v>
      </c>
      <c r="E880" t="s">
        <v>3488</v>
      </c>
    </row>
    <row r="881" spans="1:5">
      <c r="A881" t="s">
        <v>6221</v>
      </c>
      <c r="B881" t="s">
        <v>5474</v>
      </c>
      <c r="C881" t="s">
        <v>3491</v>
      </c>
      <c r="D881" t="s">
        <v>2163</v>
      </c>
      <c r="E881" t="s">
        <v>1107</v>
      </c>
    </row>
    <row r="882" spans="1:5">
      <c r="A882" t="s">
        <v>4867</v>
      </c>
      <c r="B882" t="s">
        <v>5669</v>
      </c>
      <c r="C882" t="s">
        <v>3341</v>
      </c>
      <c r="D882" t="s">
        <v>2163</v>
      </c>
      <c r="E882" t="s">
        <v>2972</v>
      </c>
    </row>
    <row r="883" spans="1:5">
      <c r="A883" t="s">
        <v>2942</v>
      </c>
      <c r="B883" t="s">
        <v>5670</v>
      </c>
      <c r="C883" t="s">
        <v>3423</v>
      </c>
      <c r="D883" t="s">
        <v>2163</v>
      </c>
      <c r="E883" t="s">
        <v>2940</v>
      </c>
    </row>
    <row r="884" spans="1:5">
      <c r="A884" t="s">
        <v>1568</v>
      </c>
      <c r="B884" t="s">
        <v>5672</v>
      </c>
      <c r="C884" t="s">
        <v>22</v>
      </c>
      <c r="D884" t="s">
        <v>2163</v>
      </c>
      <c r="E884" t="s">
        <v>788</v>
      </c>
    </row>
    <row r="885" spans="1:5">
      <c r="A885" t="s">
        <v>6841</v>
      </c>
      <c r="B885" t="s">
        <v>5315</v>
      </c>
      <c r="C885" t="s">
        <v>3371</v>
      </c>
      <c r="D885" t="s">
        <v>2163</v>
      </c>
      <c r="E885" t="s">
        <v>3495</v>
      </c>
    </row>
    <row r="886" spans="1:5">
      <c r="A886" t="s">
        <v>1414</v>
      </c>
      <c r="B886" t="s">
        <v>5673</v>
      </c>
      <c r="C886" t="s">
        <v>3496</v>
      </c>
      <c r="D886" t="s">
        <v>2163</v>
      </c>
      <c r="E886" t="s">
        <v>2235</v>
      </c>
    </row>
    <row r="887" spans="1:5">
      <c r="A887" t="s">
        <v>6842</v>
      </c>
      <c r="B887" t="s">
        <v>557</v>
      </c>
      <c r="C887" t="s">
        <v>3498</v>
      </c>
      <c r="D887" t="s">
        <v>2163</v>
      </c>
      <c r="E887" t="s">
        <v>3500</v>
      </c>
    </row>
    <row r="888" spans="1:5">
      <c r="A888" t="s">
        <v>2702</v>
      </c>
      <c r="B888" t="s">
        <v>5674</v>
      </c>
      <c r="C888" t="s">
        <v>3501</v>
      </c>
      <c r="D888" t="s">
        <v>2163</v>
      </c>
      <c r="E888" t="s">
        <v>1082</v>
      </c>
    </row>
    <row r="889" spans="1:5">
      <c r="A889" t="s">
        <v>6259</v>
      </c>
      <c r="B889" t="s">
        <v>5675</v>
      </c>
      <c r="C889" t="s">
        <v>29</v>
      </c>
      <c r="D889" t="s">
        <v>2163</v>
      </c>
      <c r="E889" t="s">
        <v>3504</v>
      </c>
    </row>
    <row r="890" spans="1:5">
      <c r="A890" t="s">
        <v>4291</v>
      </c>
      <c r="B890" t="s">
        <v>565</v>
      </c>
      <c r="C890" t="s">
        <v>2992</v>
      </c>
      <c r="D890" t="s">
        <v>2163</v>
      </c>
      <c r="E890" t="s">
        <v>3505</v>
      </c>
    </row>
    <row r="891" spans="1:5">
      <c r="A891" t="s">
        <v>6843</v>
      </c>
      <c r="B891" t="s">
        <v>5608</v>
      </c>
      <c r="C891" t="s">
        <v>3094</v>
      </c>
      <c r="D891" t="s">
        <v>2163</v>
      </c>
      <c r="E891" t="s">
        <v>3507</v>
      </c>
    </row>
    <row r="892" spans="1:5">
      <c r="A892" t="s">
        <v>738</v>
      </c>
      <c r="B892" t="s">
        <v>5677</v>
      </c>
      <c r="C892" t="s">
        <v>2890</v>
      </c>
      <c r="D892" t="s">
        <v>2163</v>
      </c>
      <c r="E892" t="s">
        <v>3508</v>
      </c>
    </row>
    <row r="893" spans="1:5">
      <c r="A893" t="s">
        <v>4246</v>
      </c>
      <c r="B893" t="s">
        <v>293</v>
      </c>
      <c r="C893" t="s">
        <v>3511</v>
      </c>
      <c r="D893" t="s">
        <v>2163</v>
      </c>
      <c r="E893" t="s">
        <v>1600</v>
      </c>
    </row>
    <row r="894" spans="1:5">
      <c r="A894" t="s">
        <v>6844</v>
      </c>
      <c r="B894" t="s">
        <v>1880</v>
      </c>
      <c r="C894" t="s">
        <v>1577</v>
      </c>
      <c r="D894" t="s">
        <v>2163</v>
      </c>
      <c r="E894" t="s">
        <v>721</v>
      </c>
    </row>
    <row r="895" spans="1:5">
      <c r="A895" t="s">
        <v>3738</v>
      </c>
      <c r="B895" t="s">
        <v>197</v>
      </c>
      <c r="C895" t="s">
        <v>3512</v>
      </c>
      <c r="D895" t="s">
        <v>2163</v>
      </c>
      <c r="E895" t="s">
        <v>3513</v>
      </c>
    </row>
    <row r="896" spans="1:5">
      <c r="A896" t="s">
        <v>6845</v>
      </c>
      <c r="B896" t="s">
        <v>5678</v>
      </c>
      <c r="C896" t="s">
        <v>3514</v>
      </c>
      <c r="D896" t="s">
        <v>2163</v>
      </c>
      <c r="E896" t="s">
        <v>2422</v>
      </c>
    </row>
    <row r="897" spans="1:5">
      <c r="A897" t="s">
        <v>5902</v>
      </c>
      <c r="B897" t="s">
        <v>5680</v>
      </c>
      <c r="C897" t="s">
        <v>3516</v>
      </c>
      <c r="D897" t="s">
        <v>2163</v>
      </c>
      <c r="E897" t="s">
        <v>83</v>
      </c>
    </row>
    <row r="898" spans="1:5">
      <c r="A898" t="s">
        <v>3296</v>
      </c>
      <c r="B898" t="s">
        <v>5681</v>
      </c>
      <c r="C898" t="s">
        <v>3517</v>
      </c>
      <c r="D898" t="s">
        <v>2163</v>
      </c>
      <c r="E898" t="s">
        <v>3522</v>
      </c>
    </row>
    <row r="899" spans="1:5">
      <c r="A899" t="s">
        <v>5517</v>
      </c>
      <c r="B899" t="s">
        <v>5683</v>
      </c>
      <c r="C899" t="s">
        <v>1002</v>
      </c>
      <c r="D899" t="s">
        <v>2163</v>
      </c>
      <c r="E899" t="s">
        <v>2349</v>
      </c>
    </row>
    <row r="900" spans="1:5">
      <c r="A900" t="s">
        <v>6846</v>
      </c>
      <c r="B900" t="s">
        <v>5684</v>
      </c>
      <c r="C900" t="s">
        <v>3524</v>
      </c>
      <c r="D900" t="s">
        <v>2163</v>
      </c>
      <c r="E900" t="s">
        <v>713</v>
      </c>
    </row>
    <row r="901" spans="1:5">
      <c r="A901" t="s">
        <v>5087</v>
      </c>
      <c r="B901" t="s">
        <v>3938</v>
      </c>
      <c r="C901" t="s">
        <v>2452</v>
      </c>
      <c r="D901" t="s">
        <v>2163</v>
      </c>
      <c r="E901" t="s">
        <v>3527</v>
      </c>
    </row>
    <row r="902" spans="1:5">
      <c r="A902" t="s">
        <v>6847</v>
      </c>
      <c r="B902" t="s">
        <v>5686</v>
      </c>
      <c r="C902" t="s">
        <v>1132</v>
      </c>
      <c r="D902" t="s">
        <v>2163</v>
      </c>
      <c r="E902" t="s">
        <v>1994</v>
      </c>
    </row>
    <row r="903" spans="1:5">
      <c r="A903" t="s">
        <v>4325</v>
      </c>
      <c r="B903" t="s">
        <v>5687</v>
      </c>
      <c r="C903" t="s">
        <v>2967</v>
      </c>
      <c r="D903" t="s">
        <v>2163</v>
      </c>
      <c r="E903" t="s">
        <v>563</v>
      </c>
    </row>
    <row r="904" spans="1:5">
      <c r="A904" t="s">
        <v>2546</v>
      </c>
      <c r="B904" t="s">
        <v>5689</v>
      </c>
      <c r="C904" t="s">
        <v>2724</v>
      </c>
      <c r="D904" t="s">
        <v>2163</v>
      </c>
      <c r="E904" t="s">
        <v>3415</v>
      </c>
    </row>
    <row r="905" spans="1:5">
      <c r="A905" t="s">
        <v>1117</v>
      </c>
      <c r="B905" t="s">
        <v>5690</v>
      </c>
      <c r="C905" t="s">
        <v>3528</v>
      </c>
      <c r="D905" t="s">
        <v>2163</v>
      </c>
      <c r="E905" t="s">
        <v>116</v>
      </c>
    </row>
    <row r="906" spans="1:5">
      <c r="A906" t="s">
        <v>1264</v>
      </c>
      <c r="B906" t="s">
        <v>5691</v>
      </c>
      <c r="C906" t="s">
        <v>666</v>
      </c>
      <c r="D906" t="s">
        <v>2163</v>
      </c>
      <c r="E906" t="s">
        <v>744</v>
      </c>
    </row>
    <row r="907" spans="1:5">
      <c r="A907" t="s">
        <v>3326</v>
      </c>
      <c r="B907" t="s">
        <v>5504</v>
      </c>
      <c r="C907" t="s">
        <v>3038</v>
      </c>
      <c r="D907" t="s">
        <v>2163</v>
      </c>
      <c r="E907" t="s">
        <v>1238</v>
      </c>
    </row>
    <row r="908" spans="1:5">
      <c r="A908" t="s">
        <v>6850</v>
      </c>
      <c r="B908" t="s">
        <v>1842</v>
      </c>
      <c r="C908" t="s">
        <v>3530</v>
      </c>
      <c r="D908" t="s">
        <v>2163</v>
      </c>
      <c r="E908" t="s">
        <v>532</v>
      </c>
    </row>
    <row r="909" spans="1:5">
      <c r="A909" t="s">
        <v>6852</v>
      </c>
      <c r="B909" t="s">
        <v>5692</v>
      </c>
      <c r="C909" t="s">
        <v>3531</v>
      </c>
      <c r="D909" t="s">
        <v>2163</v>
      </c>
      <c r="E909" t="s">
        <v>973</v>
      </c>
    </row>
    <row r="910" spans="1:5">
      <c r="A910" t="s">
        <v>6853</v>
      </c>
      <c r="B910" t="s">
        <v>5693</v>
      </c>
      <c r="C910" t="s">
        <v>1190</v>
      </c>
      <c r="D910" t="s">
        <v>2163</v>
      </c>
      <c r="E910" t="s">
        <v>3489</v>
      </c>
    </row>
    <row r="911" spans="1:5">
      <c r="A911" t="s">
        <v>6854</v>
      </c>
      <c r="B911" t="s">
        <v>5695</v>
      </c>
      <c r="C911" t="s">
        <v>3532</v>
      </c>
      <c r="D911" t="s">
        <v>2163</v>
      </c>
      <c r="E911" t="s">
        <v>2650</v>
      </c>
    </row>
    <row r="912" spans="1:5">
      <c r="A912" t="s">
        <v>6516</v>
      </c>
      <c r="B912" t="s">
        <v>5696</v>
      </c>
      <c r="C912" t="s">
        <v>987</v>
      </c>
      <c r="D912" t="s">
        <v>2163</v>
      </c>
      <c r="E912" t="s">
        <v>1271</v>
      </c>
    </row>
    <row r="913" spans="1:5">
      <c r="A913" t="s">
        <v>6855</v>
      </c>
      <c r="B913" t="s">
        <v>1817</v>
      </c>
      <c r="C913" t="s">
        <v>3535</v>
      </c>
      <c r="D913" t="s">
        <v>2163</v>
      </c>
      <c r="E913" t="s">
        <v>214</v>
      </c>
    </row>
    <row r="914" spans="1:5">
      <c r="A914" t="s">
        <v>6856</v>
      </c>
      <c r="B914" t="s">
        <v>1617</v>
      </c>
      <c r="C914" t="s">
        <v>3537</v>
      </c>
      <c r="D914" t="s">
        <v>2163</v>
      </c>
      <c r="E914" t="s">
        <v>989</v>
      </c>
    </row>
    <row r="915" spans="1:5">
      <c r="A915" t="s">
        <v>5395</v>
      </c>
      <c r="B915" t="s">
        <v>7322</v>
      </c>
      <c r="C915" t="s">
        <v>4665</v>
      </c>
      <c r="D915" t="s">
        <v>2163</v>
      </c>
      <c r="E915" t="s">
        <v>1147</v>
      </c>
    </row>
    <row r="916" spans="1:5">
      <c r="A916" t="s">
        <v>4474</v>
      </c>
      <c r="B916" t="s">
        <v>5697</v>
      </c>
      <c r="C916" t="s">
        <v>3543</v>
      </c>
      <c r="D916" t="s">
        <v>2163</v>
      </c>
      <c r="E916" t="s">
        <v>3544</v>
      </c>
    </row>
    <row r="917" spans="1:5">
      <c r="A917" t="s">
        <v>6031</v>
      </c>
      <c r="B917" t="s">
        <v>180</v>
      </c>
      <c r="C917" t="s">
        <v>3545</v>
      </c>
      <c r="D917" t="s">
        <v>2163</v>
      </c>
      <c r="E917" t="s">
        <v>3546</v>
      </c>
    </row>
    <row r="918" spans="1:5">
      <c r="A918" t="s">
        <v>6858</v>
      </c>
      <c r="B918" t="s">
        <v>5699</v>
      </c>
      <c r="C918" t="s">
        <v>3074</v>
      </c>
      <c r="D918" t="s">
        <v>2163</v>
      </c>
      <c r="E918" t="s">
        <v>3547</v>
      </c>
    </row>
    <row r="919" spans="1:5">
      <c r="A919" t="s">
        <v>1801</v>
      </c>
      <c r="B919" t="s">
        <v>3010</v>
      </c>
      <c r="C919" t="s">
        <v>3548</v>
      </c>
      <c r="D919" t="s">
        <v>2163</v>
      </c>
      <c r="E919" t="s">
        <v>8</v>
      </c>
    </row>
    <row r="920" spans="1:5">
      <c r="A920" t="s">
        <v>6859</v>
      </c>
      <c r="B920" t="s">
        <v>5700</v>
      </c>
      <c r="C920" t="s">
        <v>3552</v>
      </c>
      <c r="D920" t="s">
        <v>2163</v>
      </c>
      <c r="E920" t="s">
        <v>348</v>
      </c>
    </row>
    <row r="921" spans="1:5">
      <c r="A921" t="s">
        <v>336</v>
      </c>
      <c r="B921" t="s">
        <v>2870</v>
      </c>
      <c r="C921" t="s">
        <v>111</v>
      </c>
      <c r="D921" t="s">
        <v>2163</v>
      </c>
      <c r="E921" t="s">
        <v>2066</v>
      </c>
    </row>
    <row r="922" spans="1:5">
      <c r="A922" t="s">
        <v>4927</v>
      </c>
      <c r="B922" t="s">
        <v>5702</v>
      </c>
      <c r="C922" t="s">
        <v>3556</v>
      </c>
      <c r="D922" t="s">
        <v>2163</v>
      </c>
      <c r="E922" t="s">
        <v>2838</v>
      </c>
    </row>
    <row r="923" spans="1:5">
      <c r="A923" t="s">
        <v>6860</v>
      </c>
      <c r="B923" t="s">
        <v>1078</v>
      </c>
      <c r="C923" t="s">
        <v>3147</v>
      </c>
      <c r="D923" t="s">
        <v>2163</v>
      </c>
      <c r="E923" t="s">
        <v>3558</v>
      </c>
    </row>
    <row r="924" spans="1:5">
      <c r="A924" t="s">
        <v>6861</v>
      </c>
      <c r="B924" t="s">
        <v>5408</v>
      </c>
      <c r="C924" t="s">
        <v>3560</v>
      </c>
      <c r="D924" t="s">
        <v>2163</v>
      </c>
      <c r="E924" t="s">
        <v>3561</v>
      </c>
    </row>
    <row r="925" spans="1:5">
      <c r="A925" t="s">
        <v>5891</v>
      </c>
      <c r="B925" t="s">
        <v>5266</v>
      </c>
      <c r="C925" t="s">
        <v>2707</v>
      </c>
      <c r="D925" t="s">
        <v>2163</v>
      </c>
      <c r="E925" t="s">
        <v>2326</v>
      </c>
    </row>
    <row r="926" spans="1:5">
      <c r="A926" t="s">
        <v>6862</v>
      </c>
      <c r="B926" t="s">
        <v>5414</v>
      </c>
      <c r="C926" t="s">
        <v>3562</v>
      </c>
      <c r="D926" t="s">
        <v>2163</v>
      </c>
      <c r="E926" t="s">
        <v>3168</v>
      </c>
    </row>
    <row r="927" spans="1:5">
      <c r="A927" t="s">
        <v>5103</v>
      </c>
      <c r="B927" t="s">
        <v>5704</v>
      </c>
      <c r="C927" t="s">
        <v>3563</v>
      </c>
      <c r="D927" t="s">
        <v>2163</v>
      </c>
      <c r="E927" t="s">
        <v>1557</v>
      </c>
    </row>
    <row r="928" spans="1:5">
      <c r="A928" t="s">
        <v>5114</v>
      </c>
      <c r="B928" t="s">
        <v>5705</v>
      </c>
      <c r="C928" t="s">
        <v>3230</v>
      </c>
      <c r="D928" t="s">
        <v>2163</v>
      </c>
      <c r="E928" t="s">
        <v>2714</v>
      </c>
    </row>
    <row r="929" spans="1:5">
      <c r="A929" t="s">
        <v>3521</v>
      </c>
      <c r="B929" t="s">
        <v>1519</v>
      </c>
      <c r="C929" t="s">
        <v>6317</v>
      </c>
      <c r="D929" t="s">
        <v>3521</v>
      </c>
    </row>
    <row r="930" spans="1:5">
      <c r="A930" t="s">
        <v>6863</v>
      </c>
      <c r="B930" t="s">
        <v>3071</v>
      </c>
      <c r="C930" t="s">
        <v>3565</v>
      </c>
      <c r="D930" t="s">
        <v>3521</v>
      </c>
      <c r="E930" t="s">
        <v>357</v>
      </c>
    </row>
    <row r="931" spans="1:5">
      <c r="A931" t="s">
        <v>6864</v>
      </c>
      <c r="B931" t="s">
        <v>5706</v>
      </c>
      <c r="C931" t="s">
        <v>3566</v>
      </c>
      <c r="D931" t="s">
        <v>3521</v>
      </c>
      <c r="E931" t="s">
        <v>635</v>
      </c>
    </row>
    <row r="932" spans="1:5">
      <c r="A932" t="s">
        <v>6865</v>
      </c>
      <c r="B932" t="s">
        <v>491</v>
      </c>
      <c r="C932" t="s">
        <v>3567</v>
      </c>
      <c r="D932" t="s">
        <v>3521</v>
      </c>
      <c r="E932" t="s">
        <v>3568</v>
      </c>
    </row>
    <row r="933" spans="1:5">
      <c r="A933" t="s">
        <v>2683</v>
      </c>
      <c r="B933" t="s">
        <v>3216</v>
      </c>
      <c r="C933" t="s">
        <v>2463</v>
      </c>
      <c r="D933" t="s">
        <v>3521</v>
      </c>
      <c r="E933" t="s">
        <v>3570</v>
      </c>
    </row>
    <row r="934" spans="1:5">
      <c r="A934" t="s">
        <v>6866</v>
      </c>
      <c r="B934" t="s">
        <v>5707</v>
      </c>
      <c r="C934" t="s">
        <v>3571</v>
      </c>
      <c r="D934" t="s">
        <v>3521</v>
      </c>
      <c r="E934" t="s">
        <v>3573</v>
      </c>
    </row>
    <row r="935" spans="1:5">
      <c r="A935" t="s">
        <v>2734</v>
      </c>
      <c r="B935" t="s">
        <v>5708</v>
      </c>
      <c r="C935" t="s">
        <v>3575</v>
      </c>
      <c r="D935" t="s">
        <v>3521</v>
      </c>
      <c r="E935" t="s">
        <v>2221</v>
      </c>
    </row>
    <row r="936" spans="1:5">
      <c r="A936" t="s">
        <v>6868</v>
      </c>
      <c r="B936" t="s">
        <v>5001</v>
      </c>
      <c r="C936" t="s">
        <v>2799</v>
      </c>
      <c r="D936" t="s">
        <v>3521</v>
      </c>
      <c r="E936" t="s">
        <v>3576</v>
      </c>
    </row>
    <row r="937" spans="1:5">
      <c r="A937" t="s">
        <v>3735</v>
      </c>
      <c r="B937" t="s">
        <v>3219</v>
      </c>
      <c r="C937" t="s">
        <v>3580</v>
      </c>
      <c r="D937" t="s">
        <v>3521</v>
      </c>
      <c r="E937" t="s">
        <v>3585</v>
      </c>
    </row>
    <row r="938" spans="1:5">
      <c r="A938" t="s">
        <v>494</v>
      </c>
      <c r="B938" t="s">
        <v>3703</v>
      </c>
      <c r="C938" t="s">
        <v>2830</v>
      </c>
      <c r="D938" t="s">
        <v>3521</v>
      </c>
      <c r="E938" t="s">
        <v>2558</v>
      </c>
    </row>
    <row r="939" spans="1:5">
      <c r="A939" t="s">
        <v>4411</v>
      </c>
      <c r="B939" t="s">
        <v>5709</v>
      </c>
      <c r="C939" t="s">
        <v>3542</v>
      </c>
      <c r="D939" t="s">
        <v>3521</v>
      </c>
      <c r="E939" t="s">
        <v>3586</v>
      </c>
    </row>
    <row r="940" spans="1:5">
      <c r="A940" t="s">
        <v>6869</v>
      </c>
      <c r="B940" t="s">
        <v>5711</v>
      </c>
      <c r="C940" t="s">
        <v>3592</v>
      </c>
      <c r="D940" t="s">
        <v>3521</v>
      </c>
      <c r="E940" t="s">
        <v>3475</v>
      </c>
    </row>
    <row r="941" spans="1:5">
      <c r="A941" t="s">
        <v>320</v>
      </c>
      <c r="B941" t="s">
        <v>5712</v>
      </c>
      <c r="C941" t="s">
        <v>1833</v>
      </c>
      <c r="D941" t="s">
        <v>3521</v>
      </c>
      <c r="E941" t="s">
        <v>3014</v>
      </c>
    </row>
    <row r="942" spans="1:5">
      <c r="A942" t="s">
        <v>2918</v>
      </c>
      <c r="B942" t="s">
        <v>3494</v>
      </c>
      <c r="C942" t="s">
        <v>3541</v>
      </c>
      <c r="D942" t="s">
        <v>3521</v>
      </c>
      <c r="E942" t="s">
        <v>124</v>
      </c>
    </row>
    <row r="943" spans="1:5">
      <c r="A943" t="s">
        <v>6870</v>
      </c>
      <c r="B943" t="s">
        <v>5713</v>
      </c>
      <c r="C943" t="s">
        <v>3593</v>
      </c>
      <c r="D943" t="s">
        <v>3521</v>
      </c>
      <c r="E943" t="s">
        <v>3594</v>
      </c>
    </row>
    <row r="944" spans="1:5">
      <c r="A944" t="s">
        <v>6871</v>
      </c>
      <c r="B944" t="s">
        <v>1376</v>
      </c>
      <c r="C944" t="s">
        <v>1766</v>
      </c>
      <c r="D944" t="s">
        <v>3521</v>
      </c>
      <c r="E944" t="s">
        <v>2382</v>
      </c>
    </row>
    <row r="945" spans="1:5">
      <c r="A945" t="s">
        <v>443</v>
      </c>
      <c r="B945" t="s">
        <v>5714</v>
      </c>
      <c r="C945" t="s">
        <v>3595</v>
      </c>
      <c r="D945" t="s">
        <v>3521</v>
      </c>
      <c r="E945" t="s">
        <v>886</v>
      </c>
    </row>
    <row r="946" spans="1:5">
      <c r="A946" t="s">
        <v>6872</v>
      </c>
      <c r="B946" t="s">
        <v>5715</v>
      </c>
      <c r="C946" t="s">
        <v>1432</v>
      </c>
      <c r="D946" t="s">
        <v>3521</v>
      </c>
      <c r="E946" t="s">
        <v>2809</v>
      </c>
    </row>
    <row r="947" spans="1:5">
      <c r="A947" t="s">
        <v>6873</v>
      </c>
      <c r="B947" t="s">
        <v>3510</v>
      </c>
      <c r="C947" t="s">
        <v>2418</v>
      </c>
      <c r="D947" t="s">
        <v>3521</v>
      </c>
      <c r="E947" t="s">
        <v>3599</v>
      </c>
    </row>
    <row r="948" spans="1:5">
      <c r="A948" t="s">
        <v>6874</v>
      </c>
      <c r="B948" t="s">
        <v>5716</v>
      </c>
      <c r="C948" t="s">
        <v>1173</v>
      </c>
      <c r="D948" t="s">
        <v>3521</v>
      </c>
      <c r="E948" t="s">
        <v>3043</v>
      </c>
    </row>
    <row r="949" spans="1:5">
      <c r="A949" t="s">
        <v>6875</v>
      </c>
      <c r="B949" t="s">
        <v>5718</v>
      </c>
      <c r="C949" t="s">
        <v>2104</v>
      </c>
      <c r="D949" t="s">
        <v>3521</v>
      </c>
      <c r="E949" t="s">
        <v>2659</v>
      </c>
    </row>
    <row r="950" spans="1:5">
      <c r="A950" t="s">
        <v>6876</v>
      </c>
      <c r="B950" t="s">
        <v>5719</v>
      </c>
      <c r="C950" t="s">
        <v>3601</v>
      </c>
      <c r="D950" t="s">
        <v>3521</v>
      </c>
      <c r="E950" t="s">
        <v>2984</v>
      </c>
    </row>
    <row r="951" spans="1:5">
      <c r="A951" t="s">
        <v>6877</v>
      </c>
      <c r="B951" t="s">
        <v>5720</v>
      </c>
      <c r="C951" t="s">
        <v>2338</v>
      </c>
      <c r="D951" t="s">
        <v>3521</v>
      </c>
      <c r="E951" t="s">
        <v>3597</v>
      </c>
    </row>
    <row r="952" spans="1:5">
      <c r="A952" t="s">
        <v>6645</v>
      </c>
      <c r="B952" t="s">
        <v>5721</v>
      </c>
      <c r="C952" t="s">
        <v>3157</v>
      </c>
      <c r="D952" t="s">
        <v>3521</v>
      </c>
      <c r="E952" t="s">
        <v>2642</v>
      </c>
    </row>
    <row r="953" spans="1:5">
      <c r="A953" t="s">
        <v>1549</v>
      </c>
      <c r="B953" t="s">
        <v>5723</v>
      </c>
      <c r="C953" t="s">
        <v>297</v>
      </c>
      <c r="D953" t="s">
        <v>3521</v>
      </c>
      <c r="E953" t="s">
        <v>3060</v>
      </c>
    </row>
    <row r="954" spans="1:5">
      <c r="A954" t="s">
        <v>5095</v>
      </c>
      <c r="B954" t="s">
        <v>5724</v>
      </c>
      <c r="C954" t="s">
        <v>287</v>
      </c>
      <c r="D954" t="s">
        <v>3521</v>
      </c>
      <c r="E954" t="s">
        <v>3339</v>
      </c>
    </row>
    <row r="955" spans="1:5">
      <c r="A955" t="s">
        <v>6878</v>
      </c>
      <c r="B955" t="s">
        <v>5725</v>
      </c>
      <c r="C955" t="s">
        <v>1886</v>
      </c>
      <c r="D955" t="s">
        <v>3521</v>
      </c>
      <c r="E955" t="s">
        <v>3605</v>
      </c>
    </row>
    <row r="956" spans="1:5">
      <c r="A956" t="s">
        <v>6879</v>
      </c>
      <c r="B956" t="s">
        <v>5726</v>
      </c>
      <c r="C956" t="s">
        <v>2360</v>
      </c>
      <c r="D956" t="s">
        <v>3521</v>
      </c>
      <c r="E956" t="s">
        <v>3607</v>
      </c>
    </row>
    <row r="957" spans="1:5">
      <c r="A957" t="s">
        <v>3534</v>
      </c>
      <c r="B957" t="s">
        <v>5729</v>
      </c>
      <c r="C957" t="s">
        <v>1140</v>
      </c>
      <c r="D957" t="s">
        <v>3521</v>
      </c>
      <c r="E957" t="s">
        <v>2168</v>
      </c>
    </row>
    <row r="958" spans="1:5">
      <c r="A958" t="s">
        <v>6880</v>
      </c>
      <c r="B958" t="s">
        <v>5730</v>
      </c>
      <c r="C958" t="s">
        <v>3457</v>
      </c>
      <c r="D958" t="s">
        <v>3521</v>
      </c>
      <c r="E958" t="s">
        <v>36</v>
      </c>
    </row>
    <row r="959" spans="1:5">
      <c r="A959" t="s">
        <v>4296</v>
      </c>
      <c r="B959" t="s">
        <v>4843</v>
      </c>
      <c r="C959" t="s">
        <v>1917</v>
      </c>
      <c r="D959" t="s">
        <v>3521</v>
      </c>
      <c r="E959" t="s">
        <v>3610</v>
      </c>
    </row>
    <row r="960" spans="1:5">
      <c r="A960" t="s">
        <v>6881</v>
      </c>
      <c r="B960" t="s">
        <v>5731</v>
      </c>
      <c r="C960" t="s">
        <v>499</v>
      </c>
      <c r="D960" t="s">
        <v>3521</v>
      </c>
      <c r="E960" t="s">
        <v>3611</v>
      </c>
    </row>
    <row r="961" spans="1:5">
      <c r="A961" t="s">
        <v>2861</v>
      </c>
      <c r="B961" t="s">
        <v>3697</v>
      </c>
      <c r="C961" t="s">
        <v>4202</v>
      </c>
      <c r="D961" t="s">
        <v>3521</v>
      </c>
      <c r="E961" t="s">
        <v>1147</v>
      </c>
    </row>
    <row r="962" spans="1:5">
      <c r="A962" t="s">
        <v>137</v>
      </c>
      <c r="B962" t="s">
        <v>5732</v>
      </c>
      <c r="C962" t="s">
        <v>3612</v>
      </c>
      <c r="D962" t="s">
        <v>3521</v>
      </c>
      <c r="E962" t="s">
        <v>3615</v>
      </c>
    </row>
    <row r="963" spans="1:5">
      <c r="A963" t="s">
        <v>6882</v>
      </c>
      <c r="B963" t="s">
        <v>854</v>
      </c>
      <c r="C963" t="s">
        <v>3617</v>
      </c>
      <c r="D963" t="s">
        <v>3521</v>
      </c>
      <c r="E963" t="s">
        <v>3618</v>
      </c>
    </row>
    <row r="964" spans="1:5">
      <c r="A964" t="s">
        <v>4623</v>
      </c>
      <c r="B964" t="s">
        <v>5733</v>
      </c>
      <c r="C964" t="s">
        <v>2495</v>
      </c>
      <c r="D964" t="s">
        <v>3521</v>
      </c>
      <c r="E964" t="s">
        <v>1253</v>
      </c>
    </row>
    <row r="965" spans="1:5">
      <c r="A965" t="s">
        <v>6883</v>
      </c>
      <c r="B965" t="s">
        <v>5734</v>
      </c>
      <c r="C965" t="s">
        <v>2555</v>
      </c>
      <c r="D965" t="s">
        <v>3521</v>
      </c>
      <c r="E965" t="s">
        <v>3619</v>
      </c>
    </row>
    <row r="966" spans="1:5">
      <c r="A966" t="s">
        <v>6884</v>
      </c>
      <c r="B966" t="s">
        <v>5735</v>
      </c>
      <c r="C966" t="s">
        <v>2951</v>
      </c>
      <c r="D966" t="s">
        <v>3521</v>
      </c>
      <c r="E966" t="s">
        <v>2404</v>
      </c>
    </row>
    <row r="967" spans="1:5">
      <c r="A967" t="s">
        <v>6701</v>
      </c>
      <c r="B967" t="s">
        <v>941</v>
      </c>
      <c r="C967" t="s">
        <v>3470</v>
      </c>
      <c r="D967" t="s">
        <v>3521</v>
      </c>
      <c r="E967" t="s">
        <v>1088</v>
      </c>
    </row>
    <row r="968" spans="1:5">
      <c r="A968" t="s">
        <v>3687</v>
      </c>
      <c r="B968" t="s">
        <v>5736</v>
      </c>
      <c r="C968" t="s">
        <v>3621</v>
      </c>
      <c r="D968" t="s">
        <v>3521</v>
      </c>
      <c r="E968" t="s">
        <v>3622</v>
      </c>
    </row>
    <row r="969" spans="1:5">
      <c r="A969" t="s">
        <v>5467</v>
      </c>
      <c r="B969" t="s">
        <v>4876</v>
      </c>
      <c r="C969" t="s">
        <v>2568</v>
      </c>
      <c r="D969" t="s">
        <v>3521</v>
      </c>
      <c r="E969" t="s">
        <v>2343</v>
      </c>
    </row>
    <row r="970" spans="1:5">
      <c r="A970" t="s">
        <v>6054</v>
      </c>
      <c r="B970" t="s">
        <v>1700</v>
      </c>
      <c r="C970" t="s">
        <v>3626</v>
      </c>
      <c r="D970" t="s">
        <v>3521</v>
      </c>
      <c r="E970" t="s">
        <v>3628</v>
      </c>
    </row>
    <row r="971" spans="1:5">
      <c r="A971" t="s">
        <v>5650</v>
      </c>
      <c r="B971" t="s">
        <v>4958</v>
      </c>
      <c r="C971" t="s">
        <v>3294</v>
      </c>
      <c r="D971" t="s">
        <v>3521</v>
      </c>
      <c r="E971" t="s">
        <v>1643</v>
      </c>
    </row>
    <row r="972" spans="1:5">
      <c r="A972" t="s">
        <v>3631</v>
      </c>
      <c r="B972" t="s">
        <v>7323</v>
      </c>
      <c r="C972" t="s">
        <v>5456</v>
      </c>
      <c r="D972" t="s">
        <v>3631</v>
      </c>
    </row>
    <row r="973" spans="1:5">
      <c r="A973" t="s">
        <v>4932</v>
      </c>
      <c r="B973" t="s">
        <v>3946</v>
      </c>
      <c r="C973" t="s">
        <v>1474</v>
      </c>
      <c r="D973" t="s">
        <v>3631</v>
      </c>
      <c r="E973" t="s">
        <v>3634</v>
      </c>
    </row>
    <row r="974" spans="1:5">
      <c r="A974" t="s">
        <v>6885</v>
      </c>
      <c r="B974" t="s">
        <v>5739</v>
      </c>
      <c r="C974" t="s">
        <v>3635</v>
      </c>
      <c r="D974" t="s">
        <v>3631</v>
      </c>
      <c r="E974" t="s">
        <v>3636</v>
      </c>
    </row>
    <row r="975" spans="1:5">
      <c r="A975" t="s">
        <v>449</v>
      </c>
      <c r="B975" t="s">
        <v>5740</v>
      </c>
      <c r="C975" t="s">
        <v>3637</v>
      </c>
      <c r="D975" t="s">
        <v>3631</v>
      </c>
      <c r="E975" t="s">
        <v>2974</v>
      </c>
    </row>
    <row r="976" spans="1:5">
      <c r="A976" t="s">
        <v>6886</v>
      </c>
      <c r="B976" t="s">
        <v>1963</v>
      </c>
      <c r="C976" t="s">
        <v>3640</v>
      </c>
      <c r="D976" t="s">
        <v>3631</v>
      </c>
      <c r="E976" t="s">
        <v>2002</v>
      </c>
    </row>
    <row r="977" spans="1:5">
      <c r="A977" t="s">
        <v>6268</v>
      </c>
      <c r="B977" t="s">
        <v>4134</v>
      </c>
      <c r="C977" t="s">
        <v>3646</v>
      </c>
      <c r="D977" t="s">
        <v>3631</v>
      </c>
      <c r="E977" t="s">
        <v>1861</v>
      </c>
    </row>
    <row r="978" spans="1:5">
      <c r="A978" t="s">
        <v>5915</v>
      </c>
      <c r="B978" t="s">
        <v>5741</v>
      </c>
      <c r="C978" t="s">
        <v>3648</v>
      </c>
      <c r="D978" t="s">
        <v>3631</v>
      </c>
      <c r="E978" t="s">
        <v>3650</v>
      </c>
    </row>
    <row r="979" spans="1:5">
      <c r="A979" t="s">
        <v>1089</v>
      </c>
      <c r="B979" t="s">
        <v>5743</v>
      </c>
      <c r="C979" t="s">
        <v>3584</v>
      </c>
      <c r="D979" t="s">
        <v>3631</v>
      </c>
      <c r="E979" t="s">
        <v>3652</v>
      </c>
    </row>
    <row r="980" spans="1:5">
      <c r="A980" t="s">
        <v>6887</v>
      </c>
      <c r="B980" t="s">
        <v>5744</v>
      </c>
      <c r="C980" t="s">
        <v>3654</v>
      </c>
      <c r="D980" t="s">
        <v>3631</v>
      </c>
      <c r="E980" t="s">
        <v>66</v>
      </c>
    </row>
    <row r="981" spans="1:5">
      <c r="A981" t="s">
        <v>6888</v>
      </c>
      <c r="B981" t="s">
        <v>5106</v>
      </c>
      <c r="C981" t="s">
        <v>3657</v>
      </c>
      <c r="D981" t="s">
        <v>3631</v>
      </c>
      <c r="E981" t="s">
        <v>1488</v>
      </c>
    </row>
    <row r="982" spans="1:5">
      <c r="A982" t="s">
        <v>1103</v>
      </c>
      <c r="B982" t="s">
        <v>5745</v>
      </c>
      <c r="C982" t="s">
        <v>1176</v>
      </c>
      <c r="D982" t="s">
        <v>3631</v>
      </c>
      <c r="E982" t="s">
        <v>3660</v>
      </c>
    </row>
    <row r="983" spans="1:5">
      <c r="A983" t="s">
        <v>1126</v>
      </c>
      <c r="B983" t="s">
        <v>5748</v>
      </c>
      <c r="C983" t="s">
        <v>3661</v>
      </c>
      <c r="D983" t="s">
        <v>3631</v>
      </c>
      <c r="E983" t="s">
        <v>3663</v>
      </c>
    </row>
    <row r="984" spans="1:5">
      <c r="A984" t="s">
        <v>5177</v>
      </c>
      <c r="B984" t="s">
        <v>5749</v>
      </c>
      <c r="C984" t="s">
        <v>614</v>
      </c>
      <c r="D984" t="s">
        <v>3631</v>
      </c>
      <c r="E984" t="s">
        <v>3665</v>
      </c>
    </row>
    <row r="985" spans="1:5">
      <c r="A985" t="s">
        <v>6889</v>
      </c>
      <c r="B985" t="s">
        <v>5750</v>
      </c>
      <c r="C985" t="s">
        <v>3540</v>
      </c>
      <c r="D985" t="s">
        <v>3631</v>
      </c>
      <c r="E985" t="s">
        <v>625</v>
      </c>
    </row>
    <row r="986" spans="1:5">
      <c r="A986" t="s">
        <v>6890</v>
      </c>
      <c r="B986" t="s">
        <v>5752</v>
      </c>
      <c r="C986" t="s">
        <v>3667</v>
      </c>
      <c r="D986" t="s">
        <v>3631</v>
      </c>
      <c r="E986" t="s">
        <v>598</v>
      </c>
    </row>
    <row r="987" spans="1:5">
      <c r="A987" t="s">
        <v>1231</v>
      </c>
      <c r="B987" t="s">
        <v>5753</v>
      </c>
      <c r="C987" t="s">
        <v>465</v>
      </c>
      <c r="D987" t="s">
        <v>3631</v>
      </c>
      <c r="E987" t="s">
        <v>3668</v>
      </c>
    </row>
    <row r="988" spans="1:5">
      <c r="A988" t="s">
        <v>6891</v>
      </c>
      <c r="B988" t="s">
        <v>3574</v>
      </c>
      <c r="C988" t="s">
        <v>2413</v>
      </c>
      <c r="D988" t="s">
        <v>3631</v>
      </c>
      <c r="E988" t="s">
        <v>3669</v>
      </c>
    </row>
    <row r="989" spans="1:5">
      <c r="A989" t="s">
        <v>3717</v>
      </c>
      <c r="B989" t="s">
        <v>5755</v>
      </c>
      <c r="C989" t="s">
        <v>3384</v>
      </c>
      <c r="D989" t="s">
        <v>3631</v>
      </c>
      <c r="E989" t="s">
        <v>3670</v>
      </c>
    </row>
    <row r="990" spans="1:5">
      <c r="A990" t="s">
        <v>6892</v>
      </c>
      <c r="B990" t="s">
        <v>5756</v>
      </c>
      <c r="C990" t="s">
        <v>3436</v>
      </c>
      <c r="D990" t="s">
        <v>3631</v>
      </c>
      <c r="E990" t="s">
        <v>3671</v>
      </c>
    </row>
    <row r="991" spans="1:5">
      <c r="A991" t="s">
        <v>349</v>
      </c>
      <c r="B991" t="s">
        <v>5757</v>
      </c>
      <c r="C991" t="s">
        <v>1510</v>
      </c>
      <c r="D991" t="s">
        <v>3631</v>
      </c>
      <c r="E991" t="s">
        <v>699</v>
      </c>
    </row>
    <row r="992" spans="1:5">
      <c r="A992" t="s">
        <v>1287</v>
      </c>
      <c r="B992" t="s">
        <v>3351</v>
      </c>
      <c r="C992" t="s">
        <v>1102</v>
      </c>
      <c r="D992" t="s">
        <v>3631</v>
      </c>
      <c r="E992" t="s">
        <v>3674</v>
      </c>
    </row>
    <row r="993" spans="1:5">
      <c r="A993" t="s">
        <v>1729</v>
      </c>
      <c r="B993" t="s">
        <v>4076</v>
      </c>
      <c r="C993" t="s">
        <v>3675</v>
      </c>
      <c r="D993" t="s">
        <v>3631</v>
      </c>
      <c r="E993" t="s">
        <v>749</v>
      </c>
    </row>
    <row r="994" spans="1:5">
      <c r="A994" t="s">
        <v>6893</v>
      </c>
      <c r="B994" t="s">
        <v>5758</v>
      </c>
      <c r="C994" t="s">
        <v>3676</v>
      </c>
      <c r="D994" t="s">
        <v>3631</v>
      </c>
      <c r="E994" t="s">
        <v>288</v>
      </c>
    </row>
    <row r="995" spans="1:5">
      <c r="A995" t="s">
        <v>2817</v>
      </c>
      <c r="B995" t="s">
        <v>5759</v>
      </c>
      <c r="C995" t="s">
        <v>694</v>
      </c>
      <c r="D995" t="s">
        <v>3631</v>
      </c>
      <c r="E995" t="s">
        <v>3677</v>
      </c>
    </row>
    <row r="996" spans="1:5">
      <c r="A996" t="s">
        <v>4944</v>
      </c>
      <c r="B996" t="s">
        <v>5760</v>
      </c>
      <c r="C996" t="s">
        <v>3678</v>
      </c>
      <c r="D996" t="s">
        <v>3631</v>
      </c>
      <c r="E996" t="s">
        <v>3681</v>
      </c>
    </row>
    <row r="997" spans="1:5">
      <c r="A997" t="s">
        <v>4724</v>
      </c>
      <c r="B997" t="s">
        <v>5762</v>
      </c>
      <c r="C997" t="s">
        <v>2231</v>
      </c>
      <c r="D997" t="s">
        <v>3631</v>
      </c>
      <c r="E997" t="s">
        <v>1561</v>
      </c>
    </row>
    <row r="998" spans="1:5">
      <c r="A998" t="s">
        <v>2256</v>
      </c>
      <c r="B998" t="s">
        <v>5763</v>
      </c>
      <c r="C998" t="s">
        <v>164</v>
      </c>
      <c r="D998" t="s">
        <v>3631</v>
      </c>
      <c r="E998" t="s">
        <v>1154</v>
      </c>
    </row>
    <row r="999" spans="1:5">
      <c r="A999" t="s">
        <v>6894</v>
      </c>
      <c r="B999" t="s">
        <v>5764</v>
      </c>
      <c r="C999" t="s">
        <v>2690</v>
      </c>
      <c r="D999" t="s">
        <v>3631</v>
      </c>
      <c r="E999" t="s">
        <v>3515</v>
      </c>
    </row>
    <row r="1000" spans="1:5">
      <c r="A1000" t="s">
        <v>6895</v>
      </c>
      <c r="B1000" t="s">
        <v>2504</v>
      </c>
      <c r="C1000" t="s">
        <v>3189</v>
      </c>
      <c r="D1000" t="s">
        <v>3631</v>
      </c>
      <c r="E1000" t="s">
        <v>3195</v>
      </c>
    </row>
    <row r="1001" spans="1:5">
      <c r="A1001" t="s">
        <v>238</v>
      </c>
      <c r="B1001" t="s">
        <v>5765</v>
      </c>
      <c r="C1001" t="s">
        <v>1192</v>
      </c>
      <c r="D1001" t="s">
        <v>3631</v>
      </c>
      <c r="E1001" t="s">
        <v>104</v>
      </c>
    </row>
    <row r="1002" spans="1:5">
      <c r="A1002" t="s">
        <v>6897</v>
      </c>
      <c r="B1002" t="s">
        <v>6719</v>
      </c>
      <c r="C1002" t="s">
        <v>6318</v>
      </c>
      <c r="D1002" t="s">
        <v>3631</v>
      </c>
      <c r="E1002" t="s">
        <v>701</v>
      </c>
    </row>
    <row r="1003" spans="1:5">
      <c r="A1003" t="s">
        <v>3853</v>
      </c>
      <c r="B1003" t="s">
        <v>5564</v>
      </c>
      <c r="C1003" t="s">
        <v>3685</v>
      </c>
      <c r="D1003" t="s">
        <v>3631</v>
      </c>
      <c r="E1003" t="s">
        <v>3686</v>
      </c>
    </row>
    <row r="1004" spans="1:5">
      <c r="A1004" t="s">
        <v>6898</v>
      </c>
      <c r="B1004" t="s">
        <v>5767</v>
      </c>
      <c r="C1004" t="s">
        <v>482</v>
      </c>
      <c r="D1004" t="s">
        <v>3631</v>
      </c>
      <c r="E1004" t="s">
        <v>3689</v>
      </c>
    </row>
    <row r="1005" spans="1:5">
      <c r="A1005" t="s">
        <v>6899</v>
      </c>
      <c r="B1005" t="s">
        <v>5768</v>
      </c>
      <c r="C1005" t="s">
        <v>3263</v>
      </c>
      <c r="D1005" t="s">
        <v>3631</v>
      </c>
      <c r="E1005" t="s">
        <v>3503</v>
      </c>
    </row>
    <row r="1006" spans="1:5">
      <c r="A1006" t="s">
        <v>6900</v>
      </c>
      <c r="B1006" t="s">
        <v>1280</v>
      </c>
      <c r="C1006" t="s">
        <v>3649</v>
      </c>
      <c r="D1006" t="s">
        <v>3631</v>
      </c>
      <c r="E1006" t="s">
        <v>567</v>
      </c>
    </row>
    <row r="1007" spans="1:5">
      <c r="A1007" t="s">
        <v>2543</v>
      </c>
      <c r="B1007" t="s">
        <v>1947</v>
      </c>
      <c r="C1007" t="s">
        <v>6319</v>
      </c>
      <c r="D1007" t="s">
        <v>3631</v>
      </c>
      <c r="E1007" t="s">
        <v>838</v>
      </c>
    </row>
    <row r="1008" spans="1:5">
      <c r="A1008" t="s">
        <v>3690</v>
      </c>
      <c r="B1008" t="s">
        <v>7324</v>
      </c>
      <c r="C1008" t="s">
        <v>6321</v>
      </c>
      <c r="D1008" t="s">
        <v>3690</v>
      </c>
    </row>
    <row r="1009" spans="1:5">
      <c r="A1009" t="s">
        <v>2607</v>
      </c>
      <c r="B1009" t="s">
        <v>5769</v>
      </c>
      <c r="C1009" t="s">
        <v>679</v>
      </c>
      <c r="D1009" t="s">
        <v>3690</v>
      </c>
      <c r="E1009" t="s">
        <v>3603</v>
      </c>
    </row>
    <row r="1010" spans="1:5">
      <c r="A1010" t="s">
        <v>6901</v>
      </c>
      <c r="B1010" t="s">
        <v>418</v>
      </c>
      <c r="C1010" t="s">
        <v>358</v>
      </c>
      <c r="D1010" t="s">
        <v>3690</v>
      </c>
      <c r="E1010" t="s">
        <v>3067</v>
      </c>
    </row>
    <row r="1011" spans="1:5">
      <c r="A1011" t="s">
        <v>6902</v>
      </c>
      <c r="B1011" t="s">
        <v>5772</v>
      </c>
      <c r="C1011" t="s">
        <v>2391</v>
      </c>
      <c r="D1011" t="s">
        <v>3690</v>
      </c>
      <c r="E1011" t="s">
        <v>2841</v>
      </c>
    </row>
    <row r="1012" spans="1:5">
      <c r="A1012" t="s">
        <v>6903</v>
      </c>
      <c r="B1012" t="s">
        <v>5773</v>
      </c>
      <c r="C1012" t="s">
        <v>3591</v>
      </c>
      <c r="D1012" t="s">
        <v>3690</v>
      </c>
      <c r="E1012" t="s">
        <v>3691</v>
      </c>
    </row>
    <row r="1013" spans="1:5">
      <c r="A1013" t="s">
        <v>2212</v>
      </c>
      <c r="B1013" t="s">
        <v>2353</v>
      </c>
      <c r="C1013" t="s">
        <v>3692</v>
      </c>
      <c r="D1013" t="s">
        <v>3690</v>
      </c>
      <c r="E1013" t="s">
        <v>1955</v>
      </c>
    </row>
    <row r="1014" spans="1:5">
      <c r="A1014" t="s">
        <v>6905</v>
      </c>
      <c r="B1014" t="s">
        <v>5774</v>
      </c>
      <c r="C1014" t="s">
        <v>2090</v>
      </c>
      <c r="D1014" t="s">
        <v>3690</v>
      </c>
      <c r="E1014" t="s">
        <v>2828</v>
      </c>
    </row>
    <row r="1015" spans="1:5">
      <c r="A1015" t="s">
        <v>6906</v>
      </c>
      <c r="B1015" t="s">
        <v>5775</v>
      </c>
      <c r="C1015" t="s">
        <v>307</v>
      </c>
      <c r="D1015" t="s">
        <v>3690</v>
      </c>
      <c r="E1015" t="s">
        <v>3693</v>
      </c>
    </row>
    <row r="1016" spans="1:5">
      <c r="A1016" t="s">
        <v>2503</v>
      </c>
      <c r="B1016" t="s">
        <v>302</v>
      </c>
      <c r="C1016" t="s">
        <v>3695</v>
      </c>
      <c r="D1016" t="s">
        <v>3690</v>
      </c>
      <c r="E1016" t="s">
        <v>3699</v>
      </c>
    </row>
    <row r="1017" spans="1:5">
      <c r="A1017" t="s">
        <v>6908</v>
      </c>
      <c r="B1017" t="s">
        <v>3944</v>
      </c>
      <c r="C1017" t="s">
        <v>3700</v>
      </c>
      <c r="D1017" t="s">
        <v>3690</v>
      </c>
      <c r="E1017" t="s">
        <v>3701</v>
      </c>
    </row>
    <row r="1018" spans="1:5">
      <c r="A1018" t="s">
        <v>6909</v>
      </c>
      <c r="B1018" t="s">
        <v>1399</v>
      </c>
      <c r="C1018" t="s">
        <v>3704</v>
      </c>
      <c r="D1018" t="s">
        <v>3690</v>
      </c>
      <c r="E1018" t="s">
        <v>3643</v>
      </c>
    </row>
    <row r="1019" spans="1:5">
      <c r="A1019" t="s">
        <v>6910</v>
      </c>
      <c r="B1019" t="s">
        <v>4421</v>
      </c>
      <c r="C1019" t="s">
        <v>3710</v>
      </c>
      <c r="D1019" t="s">
        <v>3690</v>
      </c>
      <c r="E1019" t="s">
        <v>2269</v>
      </c>
    </row>
    <row r="1020" spans="1:5">
      <c r="A1020" t="s">
        <v>6911</v>
      </c>
      <c r="B1020" t="s">
        <v>4901</v>
      </c>
      <c r="C1020" t="s">
        <v>533</v>
      </c>
      <c r="D1020" t="s">
        <v>3690</v>
      </c>
      <c r="E1020" t="s">
        <v>3712</v>
      </c>
    </row>
    <row r="1021" spans="1:5">
      <c r="A1021" t="s">
        <v>6912</v>
      </c>
      <c r="B1021" t="s">
        <v>5776</v>
      </c>
      <c r="C1021" t="s">
        <v>869</v>
      </c>
      <c r="D1021" t="s">
        <v>3690</v>
      </c>
      <c r="E1021" t="s">
        <v>2582</v>
      </c>
    </row>
    <row r="1022" spans="1:5">
      <c r="A1022" t="s">
        <v>6913</v>
      </c>
      <c r="B1022" t="s">
        <v>1402</v>
      </c>
      <c r="C1022" t="s">
        <v>3713</v>
      </c>
      <c r="D1022" t="s">
        <v>3690</v>
      </c>
      <c r="E1022" t="s">
        <v>1139</v>
      </c>
    </row>
    <row r="1023" spans="1:5">
      <c r="A1023" t="s">
        <v>6914</v>
      </c>
      <c r="B1023" t="s">
        <v>3890</v>
      </c>
      <c r="C1023" t="s">
        <v>2572</v>
      </c>
      <c r="D1023" t="s">
        <v>3690</v>
      </c>
      <c r="E1023" t="s">
        <v>3718</v>
      </c>
    </row>
    <row r="1024" spans="1:5">
      <c r="A1024" t="s">
        <v>6745</v>
      </c>
      <c r="B1024" t="s">
        <v>5777</v>
      </c>
      <c r="C1024" t="s">
        <v>3722</v>
      </c>
      <c r="D1024" t="s">
        <v>3690</v>
      </c>
      <c r="E1024" t="s">
        <v>419</v>
      </c>
    </row>
    <row r="1025" spans="1:5">
      <c r="A1025" t="s">
        <v>544</v>
      </c>
      <c r="B1025" t="s">
        <v>5779</v>
      </c>
      <c r="C1025" t="s">
        <v>3724</v>
      </c>
      <c r="D1025" t="s">
        <v>3690</v>
      </c>
      <c r="E1025" t="s">
        <v>3725</v>
      </c>
    </row>
    <row r="1026" spans="1:5">
      <c r="A1026" t="s">
        <v>6915</v>
      </c>
      <c r="B1026" t="s">
        <v>1492</v>
      </c>
      <c r="C1026" t="s">
        <v>3726</v>
      </c>
      <c r="D1026" t="s">
        <v>3690</v>
      </c>
      <c r="E1026" t="s">
        <v>2435</v>
      </c>
    </row>
    <row r="1027" spans="1:5">
      <c r="A1027" t="s">
        <v>2648</v>
      </c>
      <c r="B1027" t="s">
        <v>5780</v>
      </c>
      <c r="C1027" t="s">
        <v>3728</v>
      </c>
      <c r="D1027" t="s">
        <v>3690</v>
      </c>
      <c r="E1027" t="s">
        <v>2257</v>
      </c>
    </row>
    <row r="1028" spans="1:5">
      <c r="A1028" t="s">
        <v>5838</v>
      </c>
      <c r="B1028" t="s">
        <v>5781</v>
      </c>
      <c r="C1028" t="s">
        <v>3733</v>
      </c>
      <c r="D1028" t="s">
        <v>3690</v>
      </c>
      <c r="E1028" t="s">
        <v>1445</v>
      </c>
    </row>
    <row r="1029" spans="1:5">
      <c r="A1029" t="s">
        <v>5178</v>
      </c>
      <c r="B1029" t="s">
        <v>5782</v>
      </c>
      <c r="C1029" t="s">
        <v>659</v>
      </c>
      <c r="D1029" t="s">
        <v>3690</v>
      </c>
      <c r="E1029" t="s">
        <v>3736</v>
      </c>
    </row>
    <row r="1030" spans="1:5">
      <c r="A1030" t="s">
        <v>1558</v>
      </c>
      <c r="B1030" t="s">
        <v>5592</v>
      </c>
      <c r="C1030" t="s">
        <v>185</v>
      </c>
      <c r="D1030" t="s">
        <v>3690</v>
      </c>
      <c r="E1030" t="s">
        <v>1123</v>
      </c>
    </row>
    <row r="1031" spans="1:5">
      <c r="A1031" t="s">
        <v>150</v>
      </c>
      <c r="B1031" t="s">
        <v>5783</v>
      </c>
      <c r="C1031" t="s">
        <v>3740</v>
      </c>
      <c r="D1031" t="s">
        <v>3690</v>
      </c>
      <c r="E1031" t="s">
        <v>3743</v>
      </c>
    </row>
    <row r="1032" spans="1:5">
      <c r="A1032" t="s">
        <v>2056</v>
      </c>
      <c r="B1032" t="s">
        <v>5785</v>
      </c>
      <c r="C1032" t="s">
        <v>1724</v>
      </c>
      <c r="D1032" t="s">
        <v>3690</v>
      </c>
      <c r="E1032" t="s">
        <v>3745</v>
      </c>
    </row>
    <row r="1033" spans="1:5">
      <c r="A1033" t="s">
        <v>6916</v>
      </c>
      <c r="B1033" t="s">
        <v>5786</v>
      </c>
      <c r="C1033" t="s">
        <v>156</v>
      </c>
      <c r="D1033" t="s">
        <v>3690</v>
      </c>
      <c r="E1033" t="s">
        <v>3746</v>
      </c>
    </row>
    <row r="1034" spans="1:5">
      <c r="A1034" t="s">
        <v>3452</v>
      </c>
      <c r="B1034" t="s">
        <v>5787</v>
      </c>
      <c r="C1034" t="s">
        <v>3751</v>
      </c>
      <c r="D1034" t="s">
        <v>3690</v>
      </c>
      <c r="E1034" t="s">
        <v>2039</v>
      </c>
    </row>
    <row r="1035" spans="1:5">
      <c r="A1035" t="s">
        <v>3075</v>
      </c>
      <c r="B1035" t="s">
        <v>3186</v>
      </c>
      <c r="C1035" t="s">
        <v>1679</v>
      </c>
      <c r="D1035" t="s">
        <v>3690</v>
      </c>
      <c r="E1035" t="s">
        <v>1210</v>
      </c>
    </row>
    <row r="1036" spans="1:5">
      <c r="A1036" t="s">
        <v>6917</v>
      </c>
      <c r="B1036" t="s">
        <v>5382</v>
      </c>
      <c r="C1036" t="s">
        <v>2119</v>
      </c>
      <c r="D1036" t="s">
        <v>3690</v>
      </c>
      <c r="E1036" t="s">
        <v>2562</v>
      </c>
    </row>
    <row r="1037" spans="1:5">
      <c r="A1037" t="s">
        <v>6918</v>
      </c>
      <c r="B1037" t="s">
        <v>5788</v>
      </c>
      <c r="C1037" t="s">
        <v>2178</v>
      </c>
      <c r="D1037" t="s">
        <v>3690</v>
      </c>
      <c r="E1037" t="s">
        <v>3559</v>
      </c>
    </row>
    <row r="1038" spans="1:5">
      <c r="A1038" t="s">
        <v>6919</v>
      </c>
      <c r="B1038" t="s">
        <v>4642</v>
      </c>
      <c r="C1038" t="s">
        <v>3753</v>
      </c>
      <c r="D1038" t="s">
        <v>3690</v>
      </c>
      <c r="E1038" t="s">
        <v>2148</v>
      </c>
    </row>
    <row r="1039" spans="1:5">
      <c r="A1039" t="s">
        <v>2473</v>
      </c>
      <c r="B1039" t="s">
        <v>5790</v>
      </c>
      <c r="C1039" t="s">
        <v>3754</v>
      </c>
      <c r="D1039" t="s">
        <v>3690</v>
      </c>
      <c r="E1039" t="s">
        <v>3755</v>
      </c>
    </row>
    <row r="1040" spans="1:5">
      <c r="A1040" t="s">
        <v>6920</v>
      </c>
      <c r="B1040" t="s">
        <v>5792</v>
      </c>
      <c r="C1040" t="s">
        <v>3756</v>
      </c>
      <c r="D1040" t="s">
        <v>3690</v>
      </c>
      <c r="E1040" t="s">
        <v>3757</v>
      </c>
    </row>
    <row r="1041" spans="1:5">
      <c r="A1041" t="s">
        <v>6921</v>
      </c>
      <c r="B1041" t="s">
        <v>5793</v>
      </c>
      <c r="C1041" t="s">
        <v>3759</v>
      </c>
      <c r="D1041" t="s">
        <v>3690</v>
      </c>
      <c r="E1041" t="s">
        <v>3761</v>
      </c>
    </row>
    <row r="1042" spans="1:5">
      <c r="A1042" t="s">
        <v>3118</v>
      </c>
      <c r="B1042" t="s">
        <v>93</v>
      </c>
      <c r="C1042" t="s">
        <v>3051</v>
      </c>
      <c r="D1042" t="s">
        <v>3690</v>
      </c>
      <c r="E1042" t="s">
        <v>1638</v>
      </c>
    </row>
    <row r="1043" spans="1:5">
      <c r="A1043" t="s">
        <v>3389</v>
      </c>
      <c r="B1043" t="s">
        <v>1659</v>
      </c>
      <c r="C1043" t="s">
        <v>3146</v>
      </c>
      <c r="D1043" t="s">
        <v>3690</v>
      </c>
      <c r="E1043" t="s">
        <v>3764</v>
      </c>
    </row>
    <row r="1044" spans="1:5">
      <c r="A1044" t="s">
        <v>6922</v>
      </c>
      <c r="B1044" t="s">
        <v>2342</v>
      </c>
      <c r="C1044" t="s">
        <v>2064</v>
      </c>
      <c r="D1044" t="s">
        <v>3690</v>
      </c>
      <c r="E1044" t="s">
        <v>2709</v>
      </c>
    </row>
    <row r="1045" spans="1:5">
      <c r="A1045" t="s">
        <v>6923</v>
      </c>
      <c r="B1045" t="s">
        <v>5794</v>
      </c>
      <c r="C1045" t="s">
        <v>3766</v>
      </c>
      <c r="D1045" t="s">
        <v>3690</v>
      </c>
      <c r="E1045" t="s">
        <v>3767</v>
      </c>
    </row>
    <row r="1046" spans="1:5">
      <c r="A1046" t="s">
        <v>6924</v>
      </c>
      <c r="B1046" t="s">
        <v>3022</v>
      </c>
      <c r="C1046" t="s">
        <v>241</v>
      </c>
      <c r="D1046" t="s">
        <v>3690</v>
      </c>
      <c r="E1046" t="s">
        <v>3768</v>
      </c>
    </row>
    <row r="1047" spans="1:5">
      <c r="A1047" t="s">
        <v>1961</v>
      </c>
      <c r="B1047" t="s">
        <v>1585</v>
      </c>
      <c r="C1047" t="s">
        <v>1648</v>
      </c>
      <c r="D1047" t="s">
        <v>3690</v>
      </c>
      <c r="E1047" t="s">
        <v>2372</v>
      </c>
    </row>
    <row r="1048" spans="1:5">
      <c r="A1048" t="s">
        <v>4688</v>
      </c>
      <c r="B1048" t="s">
        <v>3995</v>
      </c>
      <c r="C1048" t="s">
        <v>3151</v>
      </c>
      <c r="D1048" t="s">
        <v>3690</v>
      </c>
      <c r="E1048" t="s">
        <v>2628</v>
      </c>
    </row>
    <row r="1049" spans="1:5">
      <c r="A1049" t="s">
        <v>248</v>
      </c>
      <c r="B1049" t="s">
        <v>4318</v>
      </c>
      <c r="C1049" t="s">
        <v>3771</v>
      </c>
      <c r="D1049" t="s">
        <v>3690</v>
      </c>
      <c r="E1049" t="s">
        <v>3772</v>
      </c>
    </row>
    <row r="1050" spans="1:5">
      <c r="A1050" t="s">
        <v>6925</v>
      </c>
      <c r="B1050" t="s">
        <v>5795</v>
      </c>
      <c r="C1050" t="s">
        <v>602</v>
      </c>
      <c r="D1050" t="s">
        <v>3690</v>
      </c>
      <c r="E1050" t="s">
        <v>3773</v>
      </c>
    </row>
    <row r="1051" spans="1:5">
      <c r="A1051" t="s">
        <v>6926</v>
      </c>
      <c r="B1051" t="s">
        <v>5796</v>
      </c>
      <c r="C1051" t="s">
        <v>3425</v>
      </c>
      <c r="D1051" t="s">
        <v>3690</v>
      </c>
      <c r="E1051" t="s">
        <v>3774</v>
      </c>
    </row>
    <row r="1052" spans="1:5">
      <c r="A1052" t="s">
        <v>6927</v>
      </c>
      <c r="B1052" t="s">
        <v>3688</v>
      </c>
      <c r="C1052" t="s">
        <v>19</v>
      </c>
      <c r="D1052" t="s">
        <v>3690</v>
      </c>
      <c r="E1052" t="s">
        <v>3775</v>
      </c>
    </row>
    <row r="1053" spans="1:5">
      <c r="A1053" t="s">
        <v>2200</v>
      </c>
      <c r="B1053" t="s">
        <v>5797</v>
      </c>
      <c r="C1053" t="s">
        <v>2591</v>
      </c>
      <c r="D1053" t="s">
        <v>3690</v>
      </c>
      <c r="E1053" t="s">
        <v>1582</v>
      </c>
    </row>
    <row r="1054" spans="1:5">
      <c r="A1054" t="s">
        <v>4248</v>
      </c>
      <c r="B1054" t="s">
        <v>5799</v>
      </c>
      <c r="C1054" t="s">
        <v>1256</v>
      </c>
      <c r="D1054" t="s">
        <v>3690</v>
      </c>
      <c r="E1054" t="s">
        <v>3776</v>
      </c>
    </row>
    <row r="1055" spans="1:5">
      <c r="A1055" t="s">
        <v>6928</v>
      </c>
      <c r="B1055" t="s">
        <v>5800</v>
      </c>
      <c r="C1055" t="s">
        <v>2222</v>
      </c>
      <c r="D1055" t="s">
        <v>3690</v>
      </c>
      <c r="E1055" t="s">
        <v>3777</v>
      </c>
    </row>
    <row r="1056" spans="1:5">
      <c r="A1056" t="s">
        <v>6229</v>
      </c>
      <c r="B1056" t="s">
        <v>5801</v>
      </c>
      <c r="C1056" t="s">
        <v>1593</v>
      </c>
      <c r="D1056" t="s">
        <v>3690</v>
      </c>
      <c r="E1056" t="s">
        <v>3778</v>
      </c>
    </row>
    <row r="1057" spans="1:5">
      <c r="A1057" t="s">
        <v>2121</v>
      </c>
      <c r="B1057" t="s">
        <v>7325</v>
      </c>
      <c r="C1057" t="s">
        <v>6322</v>
      </c>
      <c r="D1057" t="s">
        <v>3690</v>
      </c>
      <c r="E1057" t="s">
        <v>3379</v>
      </c>
    </row>
    <row r="1058" spans="1:5">
      <c r="A1058" t="s">
        <v>6417</v>
      </c>
      <c r="B1058" t="s">
        <v>5802</v>
      </c>
      <c r="C1058" t="s">
        <v>3782</v>
      </c>
      <c r="D1058" t="s">
        <v>3690</v>
      </c>
      <c r="E1058" t="s">
        <v>3784</v>
      </c>
    </row>
    <row r="1059" spans="1:5">
      <c r="A1059" t="s">
        <v>2619</v>
      </c>
      <c r="B1059" t="s">
        <v>5803</v>
      </c>
      <c r="C1059" t="s">
        <v>3785</v>
      </c>
      <c r="D1059" t="s">
        <v>3690</v>
      </c>
      <c r="E1059" t="s">
        <v>3791</v>
      </c>
    </row>
    <row r="1060" spans="1:5">
      <c r="A1060" t="s">
        <v>540</v>
      </c>
      <c r="B1060" t="s">
        <v>5805</v>
      </c>
      <c r="C1060" t="s">
        <v>3792</v>
      </c>
      <c r="D1060" t="s">
        <v>3690</v>
      </c>
      <c r="E1060" t="s">
        <v>3794</v>
      </c>
    </row>
    <row r="1061" spans="1:5">
      <c r="A1061" t="s">
        <v>6929</v>
      </c>
      <c r="B1061" t="s">
        <v>3453</v>
      </c>
      <c r="C1061" t="s">
        <v>2069</v>
      </c>
      <c r="D1061" t="s">
        <v>3690</v>
      </c>
      <c r="E1061" t="s">
        <v>3795</v>
      </c>
    </row>
    <row r="1062" spans="1:5">
      <c r="A1062" t="s">
        <v>6428</v>
      </c>
      <c r="B1062" t="s">
        <v>632</v>
      </c>
      <c r="C1062" t="s">
        <v>3796</v>
      </c>
      <c r="D1062" t="s">
        <v>3690</v>
      </c>
      <c r="E1062" t="s">
        <v>2694</v>
      </c>
    </row>
    <row r="1063" spans="1:5">
      <c r="A1063" t="s">
        <v>3798</v>
      </c>
      <c r="B1063" t="s">
        <v>1621</v>
      </c>
      <c r="C1063" t="s">
        <v>3020</v>
      </c>
      <c r="D1063" t="s">
        <v>3798</v>
      </c>
    </row>
    <row r="1064" spans="1:5">
      <c r="A1064" t="s">
        <v>1869</v>
      </c>
      <c r="B1064" t="s">
        <v>5806</v>
      </c>
      <c r="C1064" t="s">
        <v>2829</v>
      </c>
      <c r="D1064" t="s">
        <v>3798</v>
      </c>
      <c r="E1064" t="s">
        <v>3141</v>
      </c>
    </row>
    <row r="1065" spans="1:5">
      <c r="A1065" t="s">
        <v>3459</v>
      </c>
      <c r="B1065" t="s">
        <v>5807</v>
      </c>
      <c r="C1065" t="s">
        <v>3799</v>
      </c>
      <c r="D1065" t="s">
        <v>3798</v>
      </c>
      <c r="E1065" t="s">
        <v>2570</v>
      </c>
    </row>
    <row r="1066" spans="1:5">
      <c r="A1066" t="s">
        <v>3673</v>
      </c>
      <c r="B1066" t="s">
        <v>4848</v>
      </c>
      <c r="C1066" t="s">
        <v>3800</v>
      </c>
      <c r="D1066" t="s">
        <v>3798</v>
      </c>
      <c r="E1066" t="s">
        <v>1674</v>
      </c>
    </row>
    <row r="1067" spans="1:5">
      <c r="A1067" t="s">
        <v>4719</v>
      </c>
      <c r="B1067" t="s">
        <v>1278</v>
      </c>
      <c r="C1067" t="s">
        <v>75</v>
      </c>
      <c r="D1067" t="s">
        <v>3798</v>
      </c>
      <c r="E1067" t="s">
        <v>3801</v>
      </c>
    </row>
    <row r="1068" spans="1:5">
      <c r="A1068" t="s">
        <v>3655</v>
      </c>
      <c r="B1068" t="s">
        <v>653</v>
      </c>
      <c r="C1068" t="s">
        <v>3803</v>
      </c>
      <c r="D1068" t="s">
        <v>3798</v>
      </c>
      <c r="E1068" t="s">
        <v>3807</v>
      </c>
    </row>
    <row r="1069" spans="1:5">
      <c r="A1069" t="s">
        <v>6930</v>
      </c>
      <c r="B1069" t="s">
        <v>5808</v>
      </c>
      <c r="C1069" t="s">
        <v>3809</v>
      </c>
      <c r="D1069" t="s">
        <v>3798</v>
      </c>
      <c r="E1069" t="s">
        <v>3813</v>
      </c>
    </row>
    <row r="1070" spans="1:5">
      <c r="A1070" t="s">
        <v>890</v>
      </c>
      <c r="B1070" t="s">
        <v>1172</v>
      </c>
      <c r="C1070" t="s">
        <v>3814</v>
      </c>
      <c r="D1070" t="s">
        <v>3798</v>
      </c>
      <c r="E1070" t="s">
        <v>3818</v>
      </c>
    </row>
    <row r="1071" spans="1:5">
      <c r="A1071" t="s">
        <v>6931</v>
      </c>
      <c r="B1071" t="s">
        <v>5809</v>
      </c>
      <c r="C1071" t="s">
        <v>1442</v>
      </c>
      <c r="D1071" t="s">
        <v>3798</v>
      </c>
      <c r="E1071" t="s">
        <v>3821</v>
      </c>
    </row>
    <row r="1072" spans="1:5">
      <c r="A1072" t="s">
        <v>6932</v>
      </c>
      <c r="B1072" t="s">
        <v>2727</v>
      </c>
      <c r="C1072" t="s">
        <v>3822</v>
      </c>
      <c r="D1072" t="s">
        <v>3798</v>
      </c>
      <c r="E1072" t="s">
        <v>3825</v>
      </c>
    </row>
    <row r="1073" spans="1:5">
      <c r="A1073" t="s">
        <v>6933</v>
      </c>
      <c r="B1073" t="s">
        <v>5810</v>
      </c>
      <c r="C1073" t="s">
        <v>3826</v>
      </c>
      <c r="D1073" t="s">
        <v>3798</v>
      </c>
      <c r="E1073" t="s">
        <v>384</v>
      </c>
    </row>
    <row r="1074" spans="1:5">
      <c r="A1074" t="s">
        <v>2042</v>
      </c>
      <c r="B1074" t="s">
        <v>5811</v>
      </c>
      <c r="C1074" t="s">
        <v>3830</v>
      </c>
      <c r="D1074" t="s">
        <v>3798</v>
      </c>
      <c r="E1074" t="s">
        <v>3831</v>
      </c>
    </row>
    <row r="1075" spans="1:5">
      <c r="A1075" t="s">
        <v>6934</v>
      </c>
      <c r="B1075" t="s">
        <v>5814</v>
      </c>
      <c r="C1075" t="s">
        <v>3834</v>
      </c>
      <c r="D1075" t="s">
        <v>3798</v>
      </c>
      <c r="E1075" t="s">
        <v>3837</v>
      </c>
    </row>
    <row r="1076" spans="1:5">
      <c r="A1076" t="s">
        <v>6935</v>
      </c>
      <c r="B1076" t="s">
        <v>603</v>
      </c>
      <c r="C1076" t="s">
        <v>3838</v>
      </c>
      <c r="D1076" t="s">
        <v>3798</v>
      </c>
      <c r="E1076" t="s">
        <v>3842</v>
      </c>
    </row>
    <row r="1077" spans="1:5">
      <c r="A1077" t="s">
        <v>2237</v>
      </c>
      <c r="B1077" t="s">
        <v>5815</v>
      </c>
      <c r="C1077" t="s">
        <v>3846</v>
      </c>
      <c r="D1077" t="s">
        <v>3798</v>
      </c>
      <c r="E1077" t="s">
        <v>3847</v>
      </c>
    </row>
    <row r="1078" spans="1:5">
      <c r="A1078" t="s">
        <v>2315</v>
      </c>
      <c r="B1078" t="s">
        <v>5816</v>
      </c>
      <c r="C1078" t="s">
        <v>337</v>
      </c>
      <c r="D1078" t="s">
        <v>3798</v>
      </c>
      <c r="E1078" t="s">
        <v>3848</v>
      </c>
    </row>
    <row r="1079" spans="1:5">
      <c r="A1079" t="s">
        <v>4026</v>
      </c>
      <c r="B1079" t="s">
        <v>2063</v>
      </c>
      <c r="C1079" t="s">
        <v>3851</v>
      </c>
      <c r="D1079" t="s">
        <v>3798</v>
      </c>
      <c r="E1079" t="s">
        <v>2095</v>
      </c>
    </row>
    <row r="1080" spans="1:5">
      <c r="A1080" t="s">
        <v>6937</v>
      </c>
      <c r="B1080" t="s">
        <v>3364</v>
      </c>
      <c r="C1080" t="s">
        <v>1945</v>
      </c>
      <c r="D1080" t="s">
        <v>3798</v>
      </c>
      <c r="E1080" t="s">
        <v>3852</v>
      </c>
    </row>
    <row r="1081" spans="1:5">
      <c r="A1081" t="s">
        <v>5016</v>
      </c>
      <c r="B1081" t="s">
        <v>7010</v>
      </c>
      <c r="C1081" t="s">
        <v>5766</v>
      </c>
      <c r="D1081" t="s">
        <v>3798</v>
      </c>
      <c r="E1081" t="s">
        <v>1473</v>
      </c>
    </row>
    <row r="1082" spans="1:5">
      <c r="A1082" t="s">
        <v>3956</v>
      </c>
      <c r="B1082" t="s">
        <v>2621</v>
      </c>
      <c r="C1082" t="s">
        <v>1240</v>
      </c>
      <c r="D1082" t="s">
        <v>3798</v>
      </c>
      <c r="E1082" t="s">
        <v>1949</v>
      </c>
    </row>
    <row r="1083" spans="1:5">
      <c r="A1083" t="s">
        <v>669</v>
      </c>
      <c r="B1083" t="s">
        <v>5817</v>
      </c>
      <c r="C1083" t="s">
        <v>3608</v>
      </c>
      <c r="D1083" t="s">
        <v>3798</v>
      </c>
      <c r="E1083" t="s">
        <v>3854</v>
      </c>
    </row>
    <row r="1084" spans="1:5">
      <c r="A1084" t="s">
        <v>38</v>
      </c>
      <c r="B1084" t="s">
        <v>86</v>
      </c>
      <c r="C1084" t="s">
        <v>2455</v>
      </c>
      <c r="D1084" t="s">
        <v>3798</v>
      </c>
      <c r="E1084" t="s">
        <v>1781</v>
      </c>
    </row>
    <row r="1085" spans="1:5">
      <c r="A1085" t="s">
        <v>6456</v>
      </c>
      <c r="B1085" t="s">
        <v>4913</v>
      </c>
      <c r="C1085" t="s">
        <v>729</v>
      </c>
      <c r="D1085" t="s">
        <v>3798</v>
      </c>
      <c r="E1085" t="s">
        <v>3857</v>
      </c>
    </row>
    <row r="1086" spans="1:5">
      <c r="A1086" t="s">
        <v>6938</v>
      </c>
      <c r="B1086" t="s">
        <v>5818</v>
      </c>
      <c r="C1086" t="s">
        <v>2061</v>
      </c>
      <c r="D1086" t="s">
        <v>3798</v>
      </c>
      <c r="E1086" t="s">
        <v>3859</v>
      </c>
    </row>
    <row r="1087" spans="1:5">
      <c r="A1087" t="s">
        <v>4251</v>
      </c>
      <c r="B1087" t="s">
        <v>5819</v>
      </c>
      <c r="C1087" t="s">
        <v>930</v>
      </c>
      <c r="D1087" t="s">
        <v>3798</v>
      </c>
      <c r="E1087" t="s">
        <v>3862</v>
      </c>
    </row>
    <row r="1088" spans="1:5">
      <c r="A1088" t="s">
        <v>6939</v>
      </c>
      <c r="B1088" t="s">
        <v>5820</v>
      </c>
      <c r="C1088" t="s">
        <v>3863</v>
      </c>
      <c r="D1088" t="s">
        <v>3798</v>
      </c>
      <c r="E1088" t="s">
        <v>3865</v>
      </c>
    </row>
    <row r="1089" spans="1:5">
      <c r="A1089" t="s">
        <v>6940</v>
      </c>
      <c r="B1089" t="s">
        <v>2576</v>
      </c>
      <c r="C1089" t="s">
        <v>3866</v>
      </c>
      <c r="D1089" t="s">
        <v>3798</v>
      </c>
      <c r="E1089" t="s">
        <v>3867</v>
      </c>
    </row>
    <row r="1090" spans="1:5">
      <c r="A1090" t="s">
        <v>3493</v>
      </c>
      <c r="B1090" t="s">
        <v>5821</v>
      </c>
      <c r="C1090" t="s">
        <v>3868</v>
      </c>
      <c r="D1090" t="s">
        <v>3798</v>
      </c>
      <c r="E1090" t="s">
        <v>2260</v>
      </c>
    </row>
    <row r="1091" spans="1:5">
      <c r="A1091" t="s">
        <v>6941</v>
      </c>
      <c r="B1091" t="s">
        <v>5822</v>
      </c>
      <c r="C1091" t="s">
        <v>3872</v>
      </c>
      <c r="D1091" t="s">
        <v>3798</v>
      </c>
      <c r="E1091" t="s">
        <v>3876</v>
      </c>
    </row>
    <row r="1092" spans="1:5">
      <c r="A1092" t="s">
        <v>1832</v>
      </c>
      <c r="B1092" t="s">
        <v>799</v>
      </c>
      <c r="C1092" t="s">
        <v>3877</v>
      </c>
      <c r="D1092" t="s">
        <v>3798</v>
      </c>
      <c r="E1092" t="s">
        <v>3878</v>
      </c>
    </row>
    <row r="1093" spans="1:5">
      <c r="A1093" t="s">
        <v>3881</v>
      </c>
      <c r="B1093" t="s">
        <v>7240</v>
      </c>
      <c r="C1093" t="s">
        <v>5784</v>
      </c>
      <c r="D1093" t="s">
        <v>3881</v>
      </c>
    </row>
    <row r="1094" spans="1:5">
      <c r="A1094" t="s">
        <v>3342</v>
      </c>
      <c r="B1094" t="s">
        <v>646</v>
      </c>
      <c r="C1094" t="s">
        <v>3880</v>
      </c>
      <c r="D1094" t="s">
        <v>3881</v>
      </c>
      <c r="E1094" t="s">
        <v>3883</v>
      </c>
    </row>
    <row r="1095" spans="1:5">
      <c r="A1095" t="s">
        <v>6942</v>
      </c>
      <c r="B1095" t="s">
        <v>5823</v>
      </c>
      <c r="C1095" t="s">
        <v>1804</v>
      </c>
      <c r="D1095" t="s">
        <v>3881</v>
      </c>
      <c r="E1095" t="s">
        <v>3884</v>
      </c>
    </row>
    <row r="1096" spans="1:5">
      <c r="A1096" t="s">
        <v>5916</v>
      </c>
      <c r="B1096" t="s">
        <v>3055</v>
      </c>
      <c r="C1096" t="s">
        <v>3886</v>
      </c>
      <c r="D1096" t="s">
        <v>3881</v>
      </c>
      <c r="E1096" t="s">
        <v>1837</v>
      </c>
    </row>
    <row r="1097" spans="1:5">
      <c r="A1097" t="s">
        <v>128</v>
      </c>
      <c r="B1097" t="s">
        <v>5824</v>
      </c>
      <c r="C1097" t="s">
        <v>915</v>
      </c>
      <c r="D1097" t="s">
        <v>3881</v>
      </c>
      <c r="E1097" t="s">
        <v>170</v>
      </c>
    </row>
    <row r="1098" spans="1:5">
      <c r="A1098" t="s">
        <v>6943</v>
      </c>
      <c r="B1098" t="s">
        <v>5826</v>
      </c>
      <c r="C1098" t="s">
        <v>203</v>
      </c>
      <c r="D1098" t="s">
        <v>3881</v>
      </c>
      <c r="E1098" t="s">
        <v>3135</v>
      </c>
    </row>
    <row r="1099" spans="1:5">
      <c r="A1099" t="s">
        <v>6944</v>
      </c>
      <c r="B1099" t="s">
        <v>5827</v>
      </c>
      <c r="C1099" t="s">
        <v>3888</v>
      </c>
      <c r="D1099" t="s">
        <v>3881</v>
      </c>
      <c r="E1099" t="s">
        <v>3891</v>
      </c>
    </row>
    <row r="1100" spans="1:5">
      <c r="A1100" t="s">
        <v>6945</v>
      </c>
      <c r="B1100" t="s">
        <v>2427</v>
      </c>
      <c r="C1100" t="s">
        <v>3894</v>
      </c>
      <c r="D1100" t="s">
        <v>3881</v>
      </c>
      <c r="E1100" t="s">
        <v>792</v>
      </c>
    </row>
    <row r="1101" spans="1:5">
      <c r="A1101" t="s">
        <v>1483</v>
      </c>
      <c r="B1101" t="s">
        <v>392</v>
      </c>
      <c r="C1101" t="s">
        <v>3895</v>
      </c>
      <c r="D1101" t="s">
        <v>3881</v>
      </c>
      <c r="E1101" t="s">
        <v>1909</v>
      </c>
    </row>
    <row r="1102" spans="1:5">
      <c r="A1102" t="s">
        <v>6946</v>
      </c>
      <c r="B1102" t="s">
        <v>4806</v>
      </c>
      <c r="C1102" t="s">
        <v>3897</v>
      </c>
      <c r="D1102" t="s">
        <v>3881</v>
      </c>
      <c r="E1102" t="s">
        <v>3899</v>
      </c>
    </row>
    <row r="1103" spans="1:5">
      <c r="A1103" t="s">
        <v>3190</v>
      </c>
      <c r="B1103" t="s">
        <v>5828</v>
      </c>
      <c r="C1103" t="s">
        <v>3901</v>
      </c>
      <c r="D1103" t="s">
        <v>3881</v>
      </c>
      <c r="E1103" t="s">
        <v>3903</v>
      </c>
    </row>
    <row r="1104" spans="1:5">
      <c r="A1104" t="s">
        <v>6947</v>
      </c>
      <c r="B1104" t="s">
        <v>5830</v>
      </c>
      <c r="C1104" t="s">
        <v>325</v>
      </c>
      <c r="D1104" t="s">
        <v>3881</v>
      </c>
      <c r="E1104" t="s">
        <v>3905</v>
      </c>
    </row>
    <row r="1105" spans="1:5">
      <c r="A1105" t="s">
        <v>6948</v>
      </c>
      <c r="B1105" t="s">
        <v>5831</v>
      </c>
      <c r="C1105" t="s">
        <v>1422</v>
      </c>
      <c r="D1105" t="s">
        <v>3881</v>
      </c>
      <c r="E1105" t="s">
        <v>3910</v>
      </c>
    </row>
    <row r="1106" spans="1:5">
      <c r="A1106" t="s">
        <v>6949</v>
      </c>
      <c r="B1106" t="s">
        <v>2091</v>
      </c>
      <c r="C1106" t="s">
        <v>3065</v>
      </c>
      <c r="D1106" t="s">
        <v>3881</v>
      </c>
      <c r="E1106" t="s">
        <v>193</v>
      </c>
    </row>
    <row r="1107" spans="1:5">
      <c r="A1107" t="s">
        <v>5717</v>
      </c>
      <c r="B1107" t="s">
        <v>309</v>
      </c>
      <c r="C1107" t="s">
        <v>3913</v>
      </c>
      <c r="D1107" t="s">
        <v>3881</v>
      </c>
      <c r="E1107" t="s">
        <v>1272</v>
      </c>
    </row>
    <row r="1108" spans="1:5">
      <c r="A1108" t="s">
        <v>6950</v>
      </c>
      <c r="B1108" t="s">
        <v>5832</v>
      </c>
      <c r="C1108" t="s">
        <v>3914</v>
      </c>
      <c r="D1108" t="s">
        <v>3881</v>
      </c>
      <c r="E1108" t="s">
        <v>63</v>
      </c>
    </row>
    <row r="1109" spans="1:5">
      <c r="A1109" t="s">
        <v>4701</v>
      </c>
      <c r="B1109" t="s">
        <v>5833</v>
      </c>
      <c r="C1109" t="s">
        <v>3916</v>
      </c>
      <c r="D1109" t="s">
        <v>3881</v>
      </c>
      <c r="E1109" t="s">
        <v>3919</v>
      </c>
    </row>
    <row r="1110" spans="1:5">
      <c r="A1110" t="s">
        <v>6952</v>
      </c>
      <c r="B1110" t="s">
        <v>5834</v>
      </c>
      <c r="C1110" t="s">
        <v>3922</v>
      </c>
      <c r="D1110" t="s">
        <v>3881</v>
      </c>
      <c r="E1110" t="s">
        <v>3920</v>
      </c>
    </row>
    <row r="1111" spans="1:5">
      <c r="A1111" t="s">
        <v>4418</v>
      </c>
      <c r="B1111" t="s">
        <v>5835</v>
      </c>
      <c r="C1111" t="s">
        <v>3923</v>
      </c>
      <c r="D1111" t="s">
        <v>3881</v>
      </c>
      <c r="E1111" t="s">
        <v>2847</v>
      </c>
    </row>
    <row r="1112" spans="1:5">
      <c r="A1112" t="s">
        <v>6954</v>
      </c>
      <c r="B1112" t="s">
        <v>3523</v>
      </c>
      <c r="C1112" t="s">
        <v>3925</v>
      </c>
      <c r="D1112" t="s">
        <v>3881</v>
      </c>
      <c r="E1112" t="s">
        <v>3926</v>
      </c>
    </row>
    <row r="1113" spans="1:5">
      <c r="A1113" t="s">
        <v>3928</v>
      </c>
      <c r="B1113" t="s">
        <v>5075</v>
      </c>
      <c r="C1113" t="s">
        <v>6226</v>
      </c>
      <c r="D1113" t="s">
        <v>3928</v>
      </c>
    </row>
    <row r="1114" spans="1:5">
      <c r="A1114" t="s">
        <v>4514</v>
      </c>
      <c r="B1114" t="s">
        <v>2633</v>
      </c>
      <c r="C1114" t="s">
        <v>3927</v>
      </c>
      <c r="D1114" t="s">
        <v>3928</v>
      </c>
      <c r="E1114" t="s">
        <v>3929</v>
      </c>
    </row>
    <row r="1115" spans="1:5">
      <c r="A1115" t="s">
        <v>6955</v>
      </c>
      <c r="B1115" t="s">
        <v>5836</v>
      </c>
      <c r="C1115" t="s">
        <v>2457</v>
      </c>
      <c r="D1115" t="s">
        <v>3928</v>
      </c>
      <c r="E1115" t="s">
        <v>3931</v>
      </c>
    </row>
    <row r="1116" spans="1:5">
      <c r="A1116" t="s">
        <v>6956</v>
      </c>
      <c r="B1116" t="s">
        <v>5839</v>
      </c>
      <c r="C1116" t="s">
        <v>3933</v>
      </c>
      <c r="D1116" t="s">
        <v>3928</v>
      </c>
      <c r="E1116" t="s">
        <v>3935</v>
      </c>
    </row>
    <row r="1117" spans="1:5">
      <c r="A1117" t="s">
        <v>6957</v>
      </c>
      <c r="B1117" t="s">
        <v>5840</v>
      </c>
      <c r="C1117" t="s">
        <v>3937</v>
      </c>
      <c r="D1117" t="s">
        <v>3928</v>
      </c>
      <c r="E1117" t="s">
        <v>3939</v>
      </c>
    </row>
    <row r="1118" spans="1:5">
      <c r="A1118" t="s">
        <v>6958</v>
      </c>
      <c r="B1118" t="s">
        <v>5841</v>
      </c>
      <c r="C1118" t="s">
        <v>3941</v>
      </c>
      <c r="D1118" t="s">
        <v>3928</v>
      </c>
      <c r="E1118" t="s">
        <v>1461</v>
      </c>
    </row>
    <row r="1119" spans="1:5">
      <c r="A1119" t="s">
        <v>6642</v>
      </c>
      <c r="B1119" t="s">
        <v>2051</v>
      </c>
      <c r="C1119" t="s">
        <v>510</v>
      </c>
      <c r="D1119" t="s">
        <v>3928</v>
      </c>
      <c r="E1119" t="s">
        <v>3729</v>
      </c>
    </row>
    <row r="1120" spans="1:5">
      <c r="A1120" t="s">
        <v>6959</v>
      </c>
      <c r="B1120" t="s">
        <v>5842</v>
      </c>
      <c r="C1120" t="s">
        <v>574</v>
      </c>
      <c r="D1120" t="s">
        <v>3928</v>
      </c>
      <c r="E1120" t="s">
        <v>3077</v>
      </c>
    </row>
    <row r="1121" spans="1:5">
      <c r="A1121" t="s">
        <v>166</v>
      </c>
      <c r="B1121" t="s">
        <v>405</v>
      </c>
      <c r="C1121" t="s">
        <v>2816</v>
      </c>
      <c r="D1121" t="s">
        <v>3928</v>
      </c>
      <c r="E1121" t="s">
        <v>3942</v>
      </c>
    </row>
    <row r="1122" spans="1:5">
      <c r="A1122" t="s">
        <v>4041</v>
      </c>
      <c r="B1122" t="s">
        <v>5844</v>
      </c>
      <c r="C1122" t="s">
        <v>3943</v>
      </c>
      <c r="D1122" t="s">
        <v>3928</v>
      </c>
      <c r="E1122" t="s">
        <v>27</v>
      </c>
    </row>
    <row r="1123" spans="1:5">
      <c r="A1123" t="s">
        <v>6960</v>
      </c>
      <c r="B1123" t="s">
        <v>1597</v>
      </c>
      <c r="C1123" t="s">
        <v>926</v>
      </c>
      <c r="D1123" t="s">
        <v>3928</v>
      </c>
      <c r="E1123" t="s">
        <v>3947</v>
      </c>
    </row>
    <row r="1124" spans="1:5">
      <c r="A1124" t="s">
        <v>6961</v>
      </c>
      <c r="B1124" t="s">
        <v>5845</v>
      </c>
      <c r="C1124" t="s">
        <v>3613</v>
      </c>
      <c r="D1124" t="s">
        <v>3928</v>
      </c>
      <c r="E1124" t="s">
        <v>3948</v>
      </c>
    </row>
    <row r="1125" spans="1:5">
      <c r="A1125" t="s">
        <v>6962</v>
      </c>
      <c r="B1125" t="s">
        <v>5846</v>
      </c>
      <c r="C1125" t="s">
        <v>3758</v>
      </c>
      <c r="D1125" t="s">
        <v>3928</v>
      </c>
      <c r="E1125" t="s">
        <v>3950</v>
      </c>
    </row>
    <row r="1126" spans="1:5">
      <c r="A1126" t="s">
        <v>607</v>
      </c>
      <c r="B1126" t="s">
        <v>406</v>
      </c>
      <c r="C1126" t="s">
        <v>3788</v>
      </c>
      <c r="D1126" t="s">
        <v>3928</v>
      </c>
      <c r="E1126" t="s">
        <v>3952</v>
      </c>
    </row>
    <row r="1127" spans="1:5">
      <c r="A1127" t="s">
        <v>6963</v>
      </c>
      <c r="B1127" t="s">
        <v>4794</v>
      </c>
      <c r="C1127" t="s">
        <v>2322</v>
      </c>
      <c r="D1127" t="s">
        <v>3928</v>
      </c>
      <c r="E1127" t="s">
        <v>310</v>
      </c>
    </row>
    <row r="1128" spans="1:5">
      <c r="A1128" t="s">
        <v>6964</v>
      </c>
      <c r="B1128" t="s">
        <v>5849</v>
      </c>
      <c r="C1128" t="s">
        <v>3953</v>
      </c>
      <c r="D1128" t="s">
        <v>3928</v>
      </c>
      <c r="E1128" t="s">
        <v>55</v>
      </c>
    </row>
    <row r="1129" spans="1:5">
      <c r="A1129" t="s">
        <v>6965</v>
      </c>
      <c r="B1129" t="s">
        <v>5851</v>
      </c>
      <c r="C1129" t="s">
        <v>677</v>
      </c>
      <c r="D1129" t="s">
        <v>3928</v>
      </c>
      <c r="E1129" t="s">
        <v>3958</v>
      </c>
    </row>
    <row r="1130" spans="1:5">
      <c r="A1130" t="s">
        <v>2108</v>
      </c>
      <c r="B1130" t="s">
        <v>5853</v>
      </c>
      <c r="C1130" t="s">
        <v>3960</v>
      </c>
      <c r="D1130" t="s">
        <v>3928</v>
      </c>
      <c r="E1130" t="s">
        <v>3962</v>
      </c>
    </row>
    <row r="1131" spans="1:5">
      <c r="A1131" t="s">
        <v>6966</v>
      </c>
      <c r="B1131" t="s">
        <v>1243</v>
      </c>
      <c r="C1131" t="s">
        <v>1637</v>
      </c>
      <c r="D1131" t="s">
        <v>3928</v>
      </c>
      <c r="E1131" t="s">
        <v>1118</v>
      </c>
    </row>
    <row r="1132" spans="1:5">
      <c r="A1132" t="s">
        <v>6967</v>
      </c>
      <c r="B1132" t="s">
        <v>5132</v>
      </c>
      <c r="C1132" t="s">
        <v>3445</v>
      </c>
      <c r="D1132" t="s">
        <v>3928</v>
      </c>
      <c r="E1132" t="s">
        <v>3832</v>
      </c>
    </row>
    <row r="1133" spans="1:5">
      <c r="A1133" t="s">
        <v>6968</v>
      </c>
      <c r="B1133" t="s">
        <v>5854</v>
      </c>
      <c r="C1133" t="s">
        <v>3963</v>
      </c>
      <c r="D1133" t="s">
        <v>3928</v>
      </c>
      <c r="E1133" t="s">
        <v>3966</v>
      </c>
    </row>
    <row r="1134" spans="1:5">
      <c r="A1134" t="s">
        <v>587</v>
      </c>
      <c r="B1134" t="s">
        <v>5856</v>
      </c>
      <c r="C1134" t="s">
        <v>3968</v>
      </c>
      <c r="D1134" t="s">
        <v>3928</v>
      </c>
      <c r="E1134" t="s">
        <v>3971</v>
      </c>
    </row>
    <row r="1135" spans="1:5">
      <c r="A1135" t="s">
        <v>6969</v>
      </c>
      <c r="B1135" t="s">
        <v>3694</v>
      </c>
      <c r="C1135" t="s">
        <v>45</v>
      </c>
      <c r="D1135" t="s">
        <v>3928</v>
      </c>
      <c r="E1135" t="s">
        <v>1232</v>
      </c>
    </row>
    <row r="1136" spans="1:5">
      <c r="A1136" t="s">
        <v>5898</v>
      </c>
      <c r="B1136" t="s">
        <v>5857</v>
      </c>
      <c r="C1136" t="s">
        <v>1703</v>
      </c>
      <c r="D1136" t="s">
        <v>3928</v>
      </c>
      <c r="E1136" t="s">
        <v>606</v>
      </c>
    </row>
    <row r="1137" spans="1:5">
      <c r="A1137" t="s">
        <v>6970</v>
      </c>
      <c r="B1137" t="s">
        <v>2679</v>
      </c>
      <c r="C1137" t="s">
        <v>3972</v>
      </c>
      <c r="D1137" t="s">
        <v>3928</v>
      </c>
      <c r="E1137" t="s">
        <v>709</v>
      </c>
    </row>
    <row r="1138" spans="1:5">
      <c r="A1138" t="s">
        <v>5524</v>
      </c>
      <c r="B1138" t="s">
        <v>5012</v>
      </c>
      <c r="C1138" t="s">
        <v>3973</v>
      </c>
      <c r="D1138" t="s">
        <v>3928</v>
      </c>
      <c r="E1138" t="s">
        <v>2512</v>
      </c>
    </row>
    <row r="1139" spans="1:5">
      <c r="A1139" t="s">
        <v>4121</v>
      </c>
      <c r="B1139" t="s">
        <v>373</v>
      </c>
      <c r="C1139" t="s">
        <v>3976</v>
      </c>
      <c r="D1139" t="s">
        <v>3928</v>
      </c>
      <c r="E1139" t="s">
        <v>3979</v>
      </c>
    </row>
    <row r="1140" spans="1:5">
      <c r="A1140" t="s">
        <v>3980</v>
      </c>
      <c r="B1140" t="s">
        <v>2677</v>
      </c>
      <c r="C1140" t="s">
        <v>3255</v>
      </c>
      <c r="D1140" t="s">
        <v>3980</v>
      </c>
    </row>
    <row r="1141" spans="1:5">
      <c r="A1141" t="s">
        <v>1864</v>
      </c>
      <c r="B1141" t="s">
        <v>2055</v>
      </c>
      <c r="C1141" t="s">
        <v>2340</v>
      </c>
      <c r="D1141" t="s">
        <v>3980</v>
      </c>
      <c r="E1141" t="s">
        <v>593</v>
      </c>
    </row>
    <row r="1142" spans="1:5">
      <c r="A1142" t="s">
        <v>1193</v>
      </c>
      <c r="B1142" t="s">
        <v>5859</v>
      </c>
      <c r="C1142" t="s">
        <v>3981</v>
      </c>
      <c r="D1142" t="s">
        <v>3980</v>
      </c>
      <c r="E1142" t="s">
        <v>3983</v>
      </c>
    </row>
    <row r="1143" spans="1:5">
      <c r="A1143" t="s">
        <v>6435</v>
      </c>
      <c r="B1143" t="s">
        <v>1972</v>
      </c>
      <c r="C1143" t="s">
        <v>3986</v>
      </c>
      <c r="D1143" t="s">
        <v>3980</v>
      </c>
      <c r="E1143" t="s">
        <v>3990</v>
      </c>
    </row>
    <row r="1144" spans="1:5">
      <c r="A1144" t="s">
        <v>2910</v>
      </c>
      <c r="B1144" t="s">
        <v>5862</v>
      </c>
      <c r="C1144" t="s">
        <v>3993</v>
      </c>
      <c r="D1144" t="s">
        <v>3980</v>
      </c>
      <c r="E1144" t="s">
        <v>1669</v>
      </c>
    </row>
    <row r="1145" spans="1:5">
      <c r="A1145" t="s">
        <v>5863</v>
      </c>
      <c r="B1145" t="s">
        <v>5864</v>
      </c>
      <c r="C1145" t="s">
        <v>408</v>
      </c>
      <c r="D1145" t="s">
        <v>3980</v>
      </c>
      <c r="E1145" t="s">
        <v>2052</v>
      </c>
    </row>
    <row r="1146" spans="1:5">
      <c r="A1146" t="s">
        <v>4924</v>
      </c>
      <c r="B1146" t="s">
        <v>4302</v>
      </c>
      <c r="C1146" t="s">
        <v>3234</v>
      </c>
      <c r="D1146" t="s">
        <v>3980</v>
      </c>
      <c r="E1146" t="s">
        <v>3994</v>
      </c>
    </row>
    <row r="1147" spans="1:5">
      <c r="A1147" t="s">
        <v>4612</v>
      </c>
      <c r="B1147" t="s">
        <v>5865</v>
      </c>
      <c r="C1147" t="s">
        <v>3996</v>
      </c>
      <c r="D1147" t="s">
        <v>3980</v>
      </c>
      <c r="E1147" t="s">
        <v>1551</v>
      </c>
    </row>
    <row r="1148" spans="1:5">
      <c r="A1148" t="s">
        <v>6972</v>
      </c>
      <c r="B1148" t="s">
        <v>5866</v>
      </c>
      <c r="C1148" t="s">
        <v>1039</v>
      </c>
      <c r="D1148" t="s">
        <v>3980</v>
      </c>
      <c r="E1148" t="s">
        <v>1708</v>
      </c>
    </row>
    <row r="1149" spans="1:5">
      <c r="A1149" t="s">
        <v>145</v>
      </c>
      <c r="B1149" t="s">
        <v>5867</v>
      </c>
      <c r="C1149" t="s">
        <v>71</v>
      </c>
      <c r="D1149" t="s">
        <v>3980</v>
      </c>
      <c r="E1149" t="s">
        <v>2516</v>
      </c>
    </row>
    <row r="1150" spans="1:5">
      <c r="A1150" t="s">
        <v>5268</v>
      </c>
      <c r="B1150" t="s">
        <v>5868</v>
      </c>
      <c r="C1150" t="s">
        <v>1291</v>
      </c>
      <c r="D1150" t="s">
        <v>3980</v>
      </c>
      <c r="E1150" t="s">
        <v>681</v>
      </c>
    </row>
    <row r="1151" spans="1:5">
      <c r="A1151" t="s">
        <v>3236</v>
      </c>
      <c r="B1151" t="s">
        <v>5870</v>
      </c>
      <c r="C1151" t="s">
        <v>3242</v>
      </c>
      <c r="D1151" t="s">
        <v>3980</v>
      </c>
      <c r="E1151" t="s">
        <v>3998</v>
      </c>
    </row>
    <row r="1152" spans="1:5">
      <c r="A1152" t="s">
        <v>6974</v>
      </c>
      <c r="B1152" t="s">
        <v>5871</v>
      </c>
      <c r="C1152" t="s">
        <v>2605</v>
      </c>
      <c r="D1152" t="s">
        <v>3980</v>
      </c>
      <c r="E1152" t="s">
        <v>4000</v>
      </c>
    </row>
    <row r="1153" spans="1:5">
      <c r="A1153" t="s">
        <v>6975</v>
      </c>
      <c r="B1153" t="s">
        <v>5872</v>
      </c>
      <c r="C1153" t="s">
        <v>4001</v>
      </c>
      <c r="D1153" t="s">
        <v>3980</v>
      </c>
      <c r="E1153" t="s">
        <v>4003</v>
      </c>
    </row>
    <row r="1154" spans="1:5">
      <c r="A1154" t="s">
        <v>6978</v>
      </c>
      <c r="B1154" t="s">
        <v>5873</v>
      </c>
      <c r="C1154" t="s">
        <v>4004</v>
      </c>
      <c r="D1154" t="s">
        <v>3980</v>
      </c>
      <c r="E1154" t="s">
        <v>4006</v>
      </c>
    </row>
    <row r="1155" spans="1:5">
      <c r="A1155" t="s">
        <v>6981</v>
      </c>
      <c r="B1155" t="s">
        <v>1360</v>
      </c>
      <c r="C1155" t="s">
        <v>3183</v>
      </c>
      <c r="D1155" t="s">
        <v>3980</v>
      </c>
      <c r="E1155" t="s">
        <v>3165</v>
      </c>
    </row>
    <row r="1156" spans="1:5">
      <c r="A1156" t="s">
        <v>3316</v>
      </c>
      <c r="B1156" t="s">
        <v>5874</v>
      </c>
      <c r="C1156" t="s">
        <v>4008</v>
      </c>
      <c r="D1156" t="s">
        <v>3980</v>
      </c>
      <c r="E1156" t="s">
        <v>4009</v>
      </c>
    </row>
    <row r="1157" spans="1:5">
      <c r="A1157" t="s">
        <v>6973</v>
      </c>
      <c r="B1157" t="s">
        <v>3334</v>
      </c>
      <c r="C1157" t="s">
        <v>2609</v>
      </c>
      <c r="D1157" t="s">
        <v>3980</v>
      </c>
      <c r="E1157" t="s">
        <v>4010</v>
      </c>
    </row>
    <row r="1158" spans="1:5">
      <c r="A1158" t="s">
        <v>3829</v>
      </c>
      <c r="B1158" t="s">
        <v>2294</v>
      </c>
      <c r="C1158" t="s">
        <v>2796</v>
      </c>
      <c r="D1158" t="s">
        <v>3980</v>
      </c>
      <c r="E1158" t="s">
        <v>4011</v>
      </c>
    </row>
    <row r="1159" spans="1:5">
      <c r="A1159" t="s">
        <v>6983</v>
      </c>
      <c r="B1159" t="s">
        <v>5875</v>
      </c>
      <c r="C1159" t="s">
        <v>2037</v>
      </c>
      <c r="D1159" t="s">
        <v>3980</v>
      </c>
      <c r="E1159" t="s">
        <v>4014</v>
      </c>
    </row>
    <row r="1160" spans="1:5">
      <c r="A1160" t="s">
        <v>2027</v>
      </c>
      <c r="B1160" t="s">
        <v>5876</v>
      </c>
      <c r="C1160" t="s">
        <v>2755</v>
      </c>
      <c r="D1160" t="s">
        <v>3980</v>
      </c>
      <c r="E1160" t="s">
        <v>4015</v>
      </c>
    </row>
    <row r="1161" spans="1:5">
      <c r="A1161" t="s">
        <v>6984</v>
      </c>
      <c r="B1161" t="s">
        <v>4773</v>
      </c>
      <c r="C1161" t="s">
        <v>4017</v>
      </c>
      <c r="D1161" t="s">
        <v>3980</v>
      </c>
      <c r="E1161" t="s">
        <v>4018</v>
      </c>
    </row>
    <row r="1162" spans="1:5">
      <c r="A1162" t="s">
        <v>6986</v>
      </c>
      <c r="B1162" t="s">
        <v>5263</v>
      </c>
      <c r="C1162" t="s">
        <v>4022</v>
      </c>
      <c r="D1162" t="s">
        <v>3980</v>
      </c>
      <c r="E1162" t="s">
        <v>2273</v>
      </c>
    </row>
    <row r="1163" spans="1:5">
      <c r="A1163" t="s">
        <v>114</v>
      </c>
      <c r="B1163" t="s">
        <v>5878</v>
      </c>
      <c r="C1163" t="s">
        <v>4025</v>
      </c>
      <c r="D1163" t="s">
        <v>3980</v>
      </c>
      <c r="E1163" t="s">
        <v>4028</v>
      </c>
    </row>
    <row r="1164" spans="1:5">
      <c r="A1164" t="s">
        <v>6003</v>
      </c>
      <c r="B1164" t="s">
        <v>5879</v>
      </c>
      <c r="C1164" t="s">
        <v>4029</v>
      </c>
      <c r="D1164" t="s">
        <v>3980</v>
      </c>
      <c r="E1164" t="s">
        <v>4032</v>
      </c>
    </row>
    <row r="1165" spans="1:5">
      <c r="A1165" t="s">
        <v>4590</v>
      </c>
      <c r="B1165" t="s">
        <v>3817</v>
      </c>
      <c r="C1165" t="s">
        <v>4035</v>
      </c>
      <c r="D1165" t="s">
        <v>3980</v>
      </c>
      <c r="E1165" t="s">
        <v>4038</v>
      </c>
    </row>
    <row r="1166" spans="1:5">
      <c r="A1166" t="s">
        <v>6979</v>
      </c>
      <c r="B1166" t="s">
        <v>5880</v>
      </c>
      <c r="C1166" t="s">
        <v>4042</v>
      </c>
      <c r="D1166" t="s">
        <v>3980</v>
      </c>
      <c r="E1166" t="s">
        <v>4043</v>
      </c>
    </row>
    <row r="1167" spans="1:5">
      <c r="A1167" t="s">
        <v>4506</v>
      </c>
      <c r="B1167" t="s">
        <v>5881</v>
      </c>
      <c r="C1167" t="s">
        <v>2983</v>
      </c>
      <c r="D1167" t="s">
        <v>3980</v>
      </c>
      <c r="E1167" t="s">
        <v>4044</v>
      </c>
    </row>
    <row r="1168" spans="1:5">
      <c r="A1168" t="s">
        <v>6987</v>
      </c>
      <c r="B1168" t="s">
        <v>5882</v>
      </c>
      <c r="C1168" t="s">
        <v>169</v>
      </c>
      <c r="D1168" t="s">
        <v>3980</v>
      </c>
      <c r="E1168" t="s">
        <v>4045</v>
      </c>
    </row>
    <row r="1169" spans="1:5">
      <c r="A1169" t="s">
        <v>6988</v>
      </c>
      <c r="B1169" t="s">
        <v>5885</v>
      </c>
      <c r="C1169" t="s">
        <v>3063</v>
      </c>
      <c r="D1169" t="s">
        <v>3980</v>
      </c>
      <c r="E1169" t="s">
        <v>4046</v>
      </c>
    </row>
    <row r="1170" spans="1:5">
      <c r="A1170" t="s">
        <v>6989</v>
      </c>
      <c r="B1170" t="s">
        <v>1517</v>
      </c>
      <c r="C1170" t="s">
        <v>2430</v>
      </c>
      <c r="D1170" t="s">
        <v>3980</v>
      </c>
      <c r="E1170" t="s">
        <v>4047</v>
      </c>
    </row>
    <row r="1171" spans="1:5">
      <c r="A1171" t="s">
        <v>1944</v>
      </c>
      <c r="B1171" t="s">
        <v>5886</v>
      </c>
      <c r="C1171" t="s">
        <v>4049</v>
      </c>
      <c r="D1171" t="s">
        <v>3980</v>
      </c>
      <c r="E1171" t="s">
        <v>2431</v>
      </c>
    </row>
    <row r="1172" spans="1:5">
      <c r="A1172" t="s">
        <v>3484</v>
      </c>
      <c r="B1172" t="s">
        <v>5887</v>
      </c>
      <c r="C1172" t="s">
        <v>4050</v>
      </c>
      <c r="D1172" t="s">
        <v>3980</v>
      </c>
      <c r="E1172" t="s">
        <v>3902</v>
      </c>
    </row>
    <row r="1173" spans="1:5">
      <c r="A1173" t="s">
        <v>6165</v>
      </c>
      <c r="B1173" t="s">
        <v>5888</v>
      </c>
      <c r="C1173" t="s">
        <v>4052</v>
      </c>
      <c r="D1173" t="s">
        <v>3980</v>
      </c>
      <c r="E1173" t="s">
        <v>4053</v>
      </c>
    </row>
    <row r="1174" spans="1:5">
      <c r="A1174" t="s">
        <v>6171</v>
      </c>
      <c r="B1174" t="s">
        <v>5889</v>
      </c>
      <c r="C1174" t="s">
        <v>2988</v>
      </c>
      <c r="D1174" t="s">
        <v>3980</v>
      </c>
      <c r="E1174" t="s">
        <v>4054</v>
      </c>
    </row>
    <row r="1175" spans="1:5">
      <c r="A1175" t="s">
        <v>6991</v>
      </c>
      <c r="B1175" t="s">
        <v>5890</v>
      </c>
      <c r="C1175" t="s">
        <v>3731</v>
      </c>
      <c r="D1175" t="s">
        <v>3980</v>
      </c>
      <c r="E1175" t="s">
        <v>4056</v>
      </c>
    </row>
    <row r="1176" spans="1:5">
      <c r="A1176" t="s">
        <v>6993</v>
      </c>
      <c r="B1176" t="s">
        <v>5858</v>
      </c>
      <c r="C1176" t="s">
        <v>4058</v>
      </c>
      <c r="D1176" t="s">
        <v>3980</v>
      </c>
      <c r="E1176" t="s">
        <v>4062</v>
      </c>
    </row>
    <row r="1177" spans="1:5">
      <c r="A1177" t="s">
        <v>6994</v>
      </c>
      <c r="B1177" t="s">
        <v>5892</v>
      </c>
      <c r="C1177" t="s">
        <v>1252</v>
      </c>
      <c r="D1177" t="s">
        <v>3980</v>
      </c>
      <c r="E1177" t="s">
        <v>4063</v>
      </c>
    </row>
    <row r="1178" spans="1:5">
      <c r="A1178" t="s">
        <v>3359</v>
      </c>
      <c r="B1178" t="s">
        <v>1008</v>
      </c>
      <c r="C1178" t="s">
        <v>4065</v>
      </c>
      <c r="D1178" t="s">
        <v>3980</v>
      </c>
      <c r="E1178" t="s">
        <v>3156</v>
      </c>
    </row>
    <row r="1179" spans="1:5">
      <c r="A1179" t="s">
        <v>5701</v>
      </c>
      <c r="B1179" t="s">
        <v>5893</v>
      </c>
      <c r="C1179" t="s">
        <v>4066</v>
      </c>
      <c r="D1179" t="s">
        <v>3980</v>
      </c>
      <c r="E1179" t="s">
        <v>119</v>
      </c>
    </row>
    <row r="1180" spans="1:5">
      <c r="A1180" t="s">
        <v>4563</v>
      </c>
      <c r="B1180" t="s">
        <v>4938</v>
      </c>
      <c r="C1180" t="s">
        <v>1434</v>
      </c>
      <c r="D1180" t="s">
        <v>3980</v>
      </c>
      <c r="E1180" t="s">
        <v>1754</v>
      </c>
    </row>
    <row r="1181" spans="1:5">
      <c r="A1181" t="s">
        <v>251</v>
      </c>
      <c r="B1181" t="s">
        <v>5894</v>
      </c>
      <c r="C1181" t="s">
        <v>4067</v>
      </c>
      <c r="D1181" t="s">
        <v>3980</v>
      </c>
      <c r="E1181" t="s">
        <v>1344</v>
      </c>
    </row>
    <row r="1182" spans="1:5">
      <c r="A1182" t="s">
        <v>6995</v>
      </c>
      <c r="B1182" t="s">
        <v>5895</v>
      </c>
      <c r="C1182" t="s">
        <v>4068</v>
      </c>
      <c r="D1182" t="s">
        <v>3980</v>
      </c>
      <c r="E1182" t="s">
        <v>1065</v>
      </c>
    </row>
    <row r="1183" spans="1:5">
      <c r="A1183" t="s">
        <v>6996</v>
      </c>
      <c r="B1183" t="s">
        <v>5896</v>
      </c>
      <c r="C1183" t="s">
        <v>4070</v>
      </c>
      <c r="D1183" t="s">
        <v>3980</v>
      </c>
      <c r="E1183" t="s">
        <v>220</v>
      </c>
    </row>
    <row r="1184" spans="1:5">
      <c r="A1184" t="s">
        <v>167</v>
      </c>
      <c r="B1184" t="s">
        <v>7326</v>
      </c>
      <c r="C1184" t="s">
        <v>6323</v>
      </c>
      <c r="D1184" t="s">
        <v>167</v>
      </c>
    </row>
    <row r="1185" spans="1:5">
      <c r="A1185" t="s">
        <v>6997</v>
      </c>
      <c r="B1185" t="s">
        <v>5897</v>
      </c>
      <c r="C1185" t="s">
        <v>4071</v>
      </c>
      <c r="D1185" t="s">
        <v>167</v>
      </c>
      <c r="E1185" t="s">
        <v>4073</v>
      </c>
    </row>
    <row r="1186" spans="1:5">
      <c r="A1186" t="s">
        <v>6537</v>
      </c>
      <c r="B1186" t="s">
        <v>5899</v>
      </c>
      <c r="C1186" t="s">
        <v>4074</v>
      </c>
      <c r="D1186" t="s">
        <v>167</v>
      </c>
      <c r="E1186" t="s">
        <v>1738</v>
      </c>
    </row>
    <row r="1187" spans="1:5">
      <c r="A1187" t="s">
        <v>5925</v>
      </c>
      <c r="B1187" t="s">
        <v>5900</v>
      </c>
      <c r="C1187" t="s">
        <v>4075</v>
      </c>
      <c r="D1187" t="s">
        <v>167</v>
      </c>
      <c r="E1187" t="s">
        <v>3840</v>
      </c>
    </row>
    <row r="1188" spans="1:5">
      <c r="A1188" t="s">
        <v>3965</v>
      </c>
      <c r="B1188" t="s">
        <v>2540</v>
      </c>
      <c r="C1188" t="s">
        <v>4079</v>
      </c>
      <c r="D1188" t="s">
        <v>167</v>
      </c>
      <c r="E1188" t="s">
        <v>144</v>
      </c>
    </row>
    <row r="1189" spans="1:5">
      <c r="A1189" t="s">
        <v>712</v>
      </c>
      <c r="B1189" t="s">
        <v>5901</v>
      </c>
      <c r="C1189" t="s">
        <v>2798</v>
      </c>
      <c r="D1189" t="s">
        <v>167</v>
      </c>
      <c r="E1189" t="s">
        <v>4082</v>
      </c>
    </row>
    <row r="1190" spans="1:5">
      <c r="A1190" t="s">
        <v>6998</v>
      </c>
      <c r="B1190" t="s">
        <v>5903</v>
      </c>
      <c r="C1190" t="s">
        <v>4084</v>
      </c>
      <c r="D1190" t="s">
        <v>167</v>
      </c>
      <c r="E1190" t="s">
        <v>1373</v>
      </c>
    </row>
    <row r="1191" spans="1:5">
      <c r="A1191" t="s">
        <v>6999</v>
      </c>
      <c r="B1191" t="s">
        <v>5905</v>
      </c>
      <c r="C1191" t="s">
        <v>2356</v>
      </c>
      <c r="D1191" t="s">
        <v>167</v>
      </c>
      <c r="E1191" t="s">
        <v>4087</v>
      </c>
    </row>
    <row r="1192" spans="1:5">
      <c r="A1192" t="s">
        <v>7000</v>
      </c>
      <c r="B1192" t="s">
        <v>5906</v>
      </c>
      <c r="C1192" t="s">
        <v>4090</v>
      </c>
      <c r="D1192" t="s">
        <v>167</v>
      </c>
      <c r="E1192" t="s">
        <v>4093</v>
      </c>
    </row>
    <row r="1193" spans="1:5">
      <c r="A1193" t="s">
        <v>3103</v>
      </c>
      <c r="B1193" t="s">
        <v>5907</v>
      </c>
      <c r="C1193" t="s">
        <v>4094</v>
      </c>
      <c r="D1193" t="s">
        <v>167</v>
      </c>
      <c r="E1193" t="s">
        <v>913</v>
      </c>
    </row>
    <row r="1194" spans="1:5">
      <c r="A1194" t="s">
        <v>1015</v>
      </c>
      <c r="B1194" t="s">
        <v>5908</v>
      </c>
      <c r="C1194" t="s">
        <v>3602</v>
      </c>
      <c r="D1194" t="s">
        <v>167</v>
      </c>
      <c r="E1194" t="s">
        <v>4096</v>
      </c>
    </row>
    <row r="1195" spans="1:5">
      <c r="A1195" t="s">
        <v>5043</v>
      </c>
      <c r="B1195" t="s">
        <v>1970</v>
      </c>
      <c r="C1195" t="s">
        <v>4097</v>
      </c>
      <c r="D1195" t="s">
        <v>167</v>
      </c>
      <c r="E1195" t="s">
        <v>228</v>
      </c>
    </row>
    <row r="1196" spans="1:5">
      <c r="A1196" t="s">
        <v>7001</v>
      </c>
      <c r="B1196" t="s">
        <v>5909</v>
      </c>
      <c r="C1196" t="s">
        <v>4100</v>
      </c>
      <c r="D1196" t="s">
        <v>167</v>
      </c>
      <c r="E1196" t="s">
        <v>4101</v>
      </c>
    </row>
    <row r="1197" spans="1:5">
      <c r="A1197" t="s">
        <v>2849</v>
      </c>
      <c r="B1197" t="s">
        <v>5910</v>
      </c>
      <c r="C1197" t="s">
        <v>4102</v>
      </c>
      <c r="D1197" t="s">
        <v>167</v>
      </c>
      <c r="E1197" t="s">
        <v>1063</v>
      </c>
    </row>
    <row r="1198" spans="1:5">
      <c r="A1198" t="s">
        <v>7002</v>
      </c>
      <c r="B1198" t="s">
        <v>5911</v>
      </c>
      <c r="C1198" t="s">
        <v>4103</v>
      </c>
      <c r="D1198" t="s">
        <v>167</v>
      </c>
      <c r="E1198" t="s">
        <v>4105</v>
      </c>
    </row>
    <row r="1199" spans="1:5">
      <c r="A1199" t="s">
        <v>7003</v>
      </c>
      <c r="B1199" t="s">
        <v>880</v>
      </c>
      <c r="C1199" t="s">
        <v>4109</v>
      </c>
      <c r="D1199" t="s">
        <v>167</v>
      </c>
      <c r="E1199" t="s">
        <v>2506</v>
      </c>
    </row>
    <row r="1200" spans="1:5">
      <c r="A1200" t="s">
        <v>7004</v>
      </c>
      <c r="B1200" t="s">
        <v>5912</v>
      </c>
      <c r="C1200" t="s">
        <v>4110</v>
      </c>
      <c r="D1200" t="s">
        <v>167</v>
      </c>
      <c r="E1200" t="s">
        <v>4111</v>
      </c>
    </row>
    <row r="1201" spans="1:5">
      <c r="A1201" t="s">
        <v>6627</v>
      </c>
      <c r="B1201" t="s">
        <v>2735</v>
      </c>
      <c r="C1201" t="s">
        <v>4113</v>
      </c>
      <c r="D1201" t="s">
        <v>167</v>
      </c>
      <c r="E1201" t="s">
        <v>4114</v>
      </c>
    </row>
    <row r="1202" spans="1:5">
      <c r="A1202" t="s">
        <v>7005</v>
      </c>
      <c r="B1202" t="s">
        <v>718</v>
      </c>
      <c r="C1202" t="s">
        <v>3285</v>
      </c>
      <c r="D1202" t="s">
        <v>167</v>
      </c>
      <c r="E1202" t="s">
        <v>4116</v>
      </c>
    </row>
    <row r="1203" spans="1:5">
      <c r="A1203" t="s">
        <v>2643</v>
      </c>
      <c r="B1203" t="s">
        <v>3645</v>
      </c>
      <c r="C1203" t="s">
        <v>2479</v>
      </c>
      <c r="D1203" t="s">
        <v>167</v>
      </c>
      <c r="E1203" t="s">
        <v>4118</v>
      </c>
    </row>
    <row r="1204" spans="1:5">
      <c r="A1204" t="s">
        <v>7006</v>
      </c>
      <c r="B1204" t="s">
        <v>2038</v>
      </c>
      <c r="C1204" t="s">
        <v>4119</v>
      </c>
      <c r="D1204" t="s">
        <v>167</v>
      </c>
      <c r="E1204" t="s">
        <v>4122</v>
      </c>
    </row>
    <row r="1205" spans="1:5">
      <c r="A1205" t="s">
        <v>7007</v>
      </c>
      <c r="B1205" t="s">
        <v>3028</v>
      </c>
      <c r="C1205" t="s">
        <v>4123</v>
      </c>
      <c r="D1205" t="s">
        <v>167</v>
      </c>
      <c r="E1205" t="s">
        <v>6325</v>
      </c>
    </row>
    <row r="1206" spans="1:5">
      <c r="A1206" t="s">
        <v>7008</v>
      </c>
      <c r="B1206" t="s">
        <v>5913</v>
      </c>
      <c r="C1206" t="s">
        <v>4125</v>
      </c>
      <c r="D1206" t="s">
        <v>167</v>
      </c>
      <c r="E1206" t="s">
        <v>2995</v>
      </c>
    </row>
    <row r="1207" spans="1:5">
      <c r="A1207" t="s">
        <v>7009</v>
      </c>
      <c r="B1207" t="s">
        <v>5917</v>
      </c>
      <c r="C1207" t="s">
        <v>901</v>
      </c>
      <c r="D1207" t="s">
        <v>167</v>
      </c>
      <c r="E1207" t="s">
        <v>4126</v>
      </c>
    </row>
    <row r="1208" spans="1:5">
      <c r="A1208" t="s">
        <v>7011</v>
      </c>
      <c r="B1208" t="s">
        <v>4687</v>
      </c>
      <c r="C1208" t="s">
        <v>1942</v>
      </c>
      <c r="D1208" t="s">
        <v>167</v>
      </c>
      <c r="E1208" t="s">
        <v>4128</v>
      </c>
    </row>
    <row r="1209" spans="1:5">
      <c r="A1209" t="s">
        <v>7012</v>
      </c>
      <c r="B1209" t="s">
        <v>5918</v>
      </c>
      <c r="C1209" t="s">
        <v>3045</v>
      </c>
      <c r="D1209" t="s">
        <v>167</v>
      </c>
      <c r="E1209" t="s">
        <v>692</v>
      </c>
    </row>
    <row r="1210" spans="1:5">
      <c r="A1210" t="s">
        <v>5402</v>
      </c>
      <c r="B1210" t="s">
        <v>5920</v>
      </c>
      <c r="C1210" t="s">
        <v>4130</v>
      </c>
      <c r="D1210" t="s">
        <v>167</v>
      </c>
      <c r="E1210" t="s">
        <v>369</v>
      </c>
    </row>
    <row r="1211" spans="1:5">
      <c r="A1211" t="s">
        <v>7013</v>
      </c>
      <c r="B1211" t="s">
        <v>955</v>
      </c>
      <c r="C1211" t="s">
        <v>3091</v>
      </c>
      <c r="D1211" t="s">
        <v>167</v>
      </c>
      <c r="E1211" t="s">
        <v>4131</v>
      </c>
    </row>
    <row r="1212" spans="1:5">
      <c r="A1212" t="s">
        <v>7014</v>
      </c>
      <c r="B1212" t="s">
        <v>5914</v>
      </c>
      <c r="C1212" t="s">
        <v>4132</v>
      </c>
      <c r="D1212" t="s">
        <v>167</v>
      </c>
      <c r="E1212" t="s">
        <v>4135</v>
      </c>
    </row>
    <row r="1213" spans="1:5">
      <c r="A1213" t="s">
        <v>740</v>
      </c>
      <c r="B1213" t="s">
        <v>3721</v>
      </c>
      <c r="C1213" t="s">
        <v>4139</v>
      </c>
      <c r="D1213" t="s">
        <v>167</v>
      </c>
      <c r="E1213" t="s">
        <v>4141</v>
      </c>
    </row>
    <row r="1214" spans="1:5">
      <c r="A1214" t="s">
        <v>7015</v>
      </c>
      <c r="B1214" t="s">
        <v>5922</v>
      </c>
      <c r="C1214" t="s">
        <v>2854</v>
      </c>
      <c r="D1214" t="s">
        <v>167</v>
      </c>
      <c r="E1214" t="s">
        <v>2236</v>
      </c>
    </row>
    <row r="1215" spans="1:5">
      <c r="A1215" t="s">
        <v>4274</v>
      </c>
      <c r="B1215" t="s">
        <v>5923</v>
      </c>
      <c r="C1215" t="s">
        <v>2531</v>
      </c>
      <c r="D1215" t="s">
        <v>167</v>
      </c>
      <c r="E1215" t="s">
        <v>4142</v>
      </c>
    </row>
    <row r="1216" spans="1:5">
      <c r="A1216" t="s">
        <v>4360</v>
      </c>
      <c r="B1216" t="s">
        <v>3176</v>
      </c>
      <c r="C1216" t="s">
        <v>4147</v>
      </c>
      <c r="D1216" t="s">
        <v>167</v>
      </c>
      <c r="E1216" t="s">
        <v>3672</v>
      </c>
    </row>
    <row r="1217" spans="1:5">
      <c r="A1217" t="s">
        <v>7016</v>
      </c>
      <c r="B1217" t="s">
        <v>382</v>
      </c>
      <c r="C1217" t="s">
        <v>4151</v>
      </c>
      <c r="D1217" t="s">
        <v>167</v>
      </c>
      <c r="E1217" t="s">
        <v>4152</v>
      </c>
    </row>
    <row r="1218" spans="1:5">
      <c r="A1218" t="s">
        <v>1145</v>
      </c>
      <c r="B1218" t="s">
        <v>4146</v>
      </c>
      <c r="C1218" t="s">
        <v>4154</v>
      </c>
      <c r="D1218" t="s">
        <v>167</v>
      </c>
      <c r="E1218" t="s">
        <v>4156</v>
      </c>
    </row>
    <row r="1219" spans="1:5">
      <c r="A1219" t="s">
        <v>5336</v>
      </c>
      <c r="B1219" t="s">
        <v>4083</v>
      </c>
      <c r="C1219" t="s">
        <v>153</v>
      </c>
      <c r="D1219" t="s">
        <v>167</v>
      </c>
      <c r="E1219" t="s">
        <v>4157</v>
      </c>
    </row>
    <row r="1220" spans="1:5">
      <c r="A1220" t="s">
        <v>1668</v>
      </c>
      <c r="B1220" t="s">
        <v>3333</v>
      </c>
      <c r="C1220" t="s">
        <v>4158</v>
      </c>
      <c r="D1220" t="s">
        <v>167</v>
      </c>
      <c r="E1220" t="s">
        <v>473</v>
      </c>
    </row>
    <row r="1221" spans="1:5">
      <c r="A1221" t="s">
        <v>7017</v>
      </c>
      <c r="B1221" t="s">
        <v>2764</v>
      </c>
      <c r="C1221" t="s">
        <v>6326</v>
      </c>
      <c r="D1221" t="s">
        <v>167</v>
      </c>
      <c r="E1221" t="s">
        <v>1344</v>
      </c>
    </row>
    <row r="1222" spans="1:5">
      <c r="A1222" t="s">
        <v>7018</v>
      </c>
      <c r="B1222" t="s">
        <v>3052</v>
      </c>
      <c r="C1222" t="s">
        <v>4161</v>
      </c>
      <c r="D1222" t="s">
        <v>167</v>
      </c>
      <c r="E1222" t="s">
        <v>4162</v>
      </c>
    </row>
    <row r="1223" spans="1:5">
      <c r="A1223" t="s">
        <v>7019</v>
      </c>
      <c r="B1223" t="s">
        <v>5924</v>
      </c>
      <c r="C1223" t="s">
        <v>4163</v>
      </c>
      <c r="D1223" t="s">
        <v>167</v>
      </c>
      <c r="E1223" t="s">
        <v>3762</v>
      </c>
    </row>
    <row r="1224" spans="1:5">
      <c r="A1224" t="s">
        <v>7021</v>
      </c>
      <c r="B1224" t="s">
        <v>5926</v>
      </c>
      <c r="C1224" t="s">
        <v>4167</v>
      </c>
      <c r="D1224" t="s">
        <v>167</v>
      </c>
      <c r="E1224" t="s">
        <v>4169</v>
      </c>
    </row>
    <row r="1225" spans="1:5">
      <c r="A1225" t="s">
        <v>3007</v>
      </c>
      <c r="B1225" t="s">
        <v>5927</v>
      </c>
      <c r="C1225" t="s">
        <v>4172</v>
      </c>
      <c r="D1225" t="s">
        <v>167</v>
      </c>
      <c r="E1225" t="s">
        <v>225</v>
      </c>
    </row>
    <row r="1226" spans="1:5">
      <c r="A1226" t="s">
        <v>4177</v>
      </c>
      <c r="B1226" t="s">
        <v>4638</v>
      </c>
      <c r="C1226" t="s">
        <v>1934</v>
      </c>
      <c r="D1226" t="s">
        <v>4177</v>
      </c>
    </row>
    <row r="1227" spans="1:5">
      <c r="A1227" t="s">
        <v>2167</v>
      </c>
      <c r="B1227" t="s">
        <v>4745</v>
      </c>
      <c r="C1227" t="s">
        <v>4175</v>
      </c>
      <c r="D1227" t="s">
        <v>4177</v>
      </c>
      <c r="E1227" t="s">
        <v>1654</v>
      </c>
    </row>
    <row r="1228" spans="1:5">
      <c r="A1228" t="s">
        <v>4834</v>
      </c>
      <c r="B1228" t="s">
        <v>409</v>
      </c>
      <c r="C1228" t="s">
        <v>4178</v>
      </c>
      <c r="D1228" t="s">
        <v>4177</v>
      </c>
      <c r="E1228" t="s">
        <v>1975</v>
      </c>
    </row>
    <row r="1229" spans="1:5">
      <c r="A1229" t="s">
        <v>1711</v>
      </c>
      <c r="B1229" t="s">
        <v>5928</v>
      </c>
      <c r="C1229" t="s">
        <v>4181</v>
      </c>
      <c r="D1229" t="s">
        <v>4177</v>
      </c>
      <c r="E1229" t="s">
        <v>4183</v>
      </c>
    </row>
    <row r="1230" spans="1:5">
      <c r="A1230" t="s">
        <v>5754</v>
      </c>
      <c r="B1230" t="s">
        <v>5929</v>
      </c>
      <c r="C1230" t="s">
        <v>106</v>
      </c>
      <c r="D1230" t="s">
        <v>4177</v>
      </c>
      <c r="E1230" t="s">
        <v>296</v>
      </c>
    </row>
    <row r="1231" spans="1:5">
      <c r="A1231" t="s">
        <v>4289</v>
      </c>
      <c r="B1231" t="s">
        <v>190</v>
      </c>
      <c r="C1231" t="s">
        <v>300</v>
      </c>
      <c r="D1231" t="s">
        <v>4177</v>
      </c>
      <c r="E1231" t="s">
        <v>4186</v>
      </c>
    </row>
    <row r="1232" spans="1:5">
      <c r="A1232" t="s">
        <v>1090</v>
      </c>
      <c r="B1232" t="s">
        <v>2074</v>
      </c>
      <c r="C1232" t="s">
        <v>4187</v>
      </c>
      <c r="D1232" t="s">
        <v>4177</v>
      </c>
      <c r="E1232" t="s">
        <v>4189</v>
      </c>
    </row>
    <row r="1233" spans="1:5">
      <c r="A1233" t="s">
        <v>7022</v>
      </c>
      <c r="B1233" t="s">
        <v>5931</v>
      </c>
      <c r="C1233" t="s">
        <v>4191</v>
      </c>
      <c r="D1233" t="s">
        <v>4177</v>
      </c>
      <c r="E1233" t="s">
        <v>40</v>
      </c>
    </row>
    <row r="1234" spans="1:5">
      <c r="A1234" t="s">
        <v>3600</v>
      </c>
      <c r="B1234" t="s">
        <v>5092</v>
      </c>
      <c r="C1234" t="s">
        <v>4064</v>
      </c>
      <c r="D1234" t="s">
        <v>4177</v>
      </c>
      <c r="E1234" t="s">
        <v>4193</v>
      </c>
    </row>
    <row r="1235" spans="1:5">
      <c r="A1235" t="s">
        <v>4223</v>
      </c>
      <c r="B1235" t="s">
        <v>3790</v>
      </c>
      <c r="C1235" t="s">
        <v>4127</v>
      </c>
      <c r="D1235" t="s">
        <v>4177</v>
      </c>
      <c r="E1235" t="s">
        <v>400</v>
      </c>
    </row>
    <row r="1236" spans="1:5">
      <c r="A1236" t="s">
        <v>7023</v>
      </c>
      <c r="B1236" t="s">
        <v>4200</v>
      </c>
      <c r="C1236" t="s">
        <v>857</v>
      </c>
      <c r="D1236" t="s">
        <v>4177</v>
      </c>
      <c r="E1236" t="s">
        <v>4196</v>
      </c>
    </row>
    <row r="1237" spans="1:5">
      <c r="A1237" t="s">
        <v>6732</v>
      </c>
      <c r="B1237" t="s">
        <v>5932</v>
      </c>
      <c r="C1237" t="s">
        <v>2407</v>
      </c>
      <c r="D1237" t="s">
        <v>4177</v>
      </c>
      <c r="E1237" t="s">
        <v>4197</v>
      </c>
    </row>
    <row r="1238" spans="1:5">
      <c r="A1238" t="s">
        <v>7024</v>
      </c>
      <c r="B1238" t="s">
        <v>5181</v>
      </c>
      <c r="C1238" t="s">
        <v>4198</v>
      </c>
      <c r="D1238" t="s">
        <v>4177</v>
      </c>
      <c r="E1238" t="s">
        <v>2948</v>
      </c>
    </row>
    <row r="1239" spans="1:5">
      <c r="A1239" t="s">
        <v>1731</v>
      </c>
      <c r="B1239" t="s">
        <v>967</v>
      </c>
      <c r="C1239" t="s">
        <v>4199</v>
      </c>
      <c r="D1239" t="s">
        <v>4177</v>
      </c>
      <c r="E1239" t="s">
        <v>4201</v>
      </c>
    </row>
    <row r="1240" spans="1:5">
      <c r="A1240" t="s">
        <v>7025</v>
      </c>
      <c r="B1240" t="s">
        <v>1419</v>
      </c>
      <c r="C1240" t="s">
        <v>4203</v>
      </c>
      <c r="D1240" t="s">
        <v>4177</v>
      </c>
      <c r="E1240" t="s">
        <v>2611</v>
      </c>
    </row>
    <row r="1241" spans="1:5">
      <c r="A1241" t="s">
        <v>3680</v>
      </c>
      <c r="B1241" t="s">
        <v>5933</v>
      </c>
      <c r="C1241" t="s">
        <v>3719</v>
      </c>
      <c r="D1241" t="s">
        <v>4177</v>
      </c>
      <c r="E1241" t="s">
        <v>935</v>
      </c>
    </row>
    <row r="1242" spans="1:5">
      <c r="A1242" t="s">
        <v>7026</v>
      </c>
      <c r="B1242" t="s">
        <v>1988</v>
      </c>
      <c r="C1242" t="s">
        <v>609</v>
      </c>
      <c r="D1242" t="s">
        <v>4177</v>
      </c>
      <c r="E1242" t="s">
        <v>4204</v>
      </c>
    </row>
    <row r="1243" spans="1:5">
      <c r="A1243" t="s">
        <v>7027</v>
      </c>
      <c r="B1243" t="s">
        <v>5934</v>
      </c>
      <c r="C1243" t="s">
        <v>796</v>
      </c>
      <c r="D1243" t="s">
        <v>4177</v>
      </c>
      <c r="E1243" t="s">
        <v>2651</v>
      </c>
    </row>
    <row r="1244" spans="1:5">
      <c r="A1244" t="s">
        <v>363</v>
      </c>
      <c r="B1244" t="s">
        <v>962</v>
      </c>
      <c r="C1244" t="s">
        <v>5698</v>
      </c>
      <c r="D1244" t="s">
        <v>4177</v>
      </c>
      <c r="E1244" t="s">
        <v>2102</v>
      </c>
    </row>
    <row r="1245" spans="1:5">
      <c r="A1245" t="s">
        <v>7028</v>
      </c>
      <c r="B1245" t="s">
        <v>5935</v>
      </c>
      <c r="C1245" t="s">
        <v>4136</v>
      </c>
      <c r="D1245" t="s">
        <v>4177</v>
      </c>
      <c r="E1245" t="s">
        <v>4206</v>
      </c>
    </row>
    <row r="1246" spans="1:5">
      <c r="A1246" t="s">
        <v>4624</v>
      </c>
      <c r="B1246" t="s">
        <v>916</v>
      </c>
      <c r="C1246" t="s">
        <v>4036</v>
      </c>
      <c r="D1246" t="s">
        <v>4177</v>
      </c>
      <c r="E1246" t="s">
        <v>2245</v>
      </c>
    </row>
    <row r="1247" spans="1:5">
      <c r="A1247" t="s">
        <v>7029</v>
      </c>
      <c r="B1247" t="s">
        <v>5936</v>
      </c>
      <c r="C1247" t="s">
        <v>844</v>
      </c>
      <c r="D1247" t="s">
        <v>4177</v>
      </c>
      <c r="E1247" t="s">
        <v>4208</v>
      </c>
    </row>
    <row r="1248" spans="1:5">
      <c r="A1248" t="s">
        <v>6419</v>
      </c>
      <c r="B1248" t="s">
        <v>5090</v>
      </c>
      <c r="C1248" t="s">
        <v>4210</v>
      </c>
      <c r="D1248" t="s">
        <v>4177</v>
      </c>
      <c r="E1248" t="s">
        <v>1186</v>
      </c>
    </row>
    <row r="1249" spans="1:5">
      <c r="A1249" t="s">
        <v>7030</v>
      </c>
      <c r="B1249" t="s">
        <v>5937</v>
      </c>
      <c r="C1249" t="s">
        <v>2548</v>
      </c>
      <c r="D1249" t="s">
        <v>4177</v>
      </c>
      <c r="E1249" t="s">
        <v>3403</v>
      </c>
    </row>
    <row r="1250" spans="1:5">
      <c r="A1250" t="s">
        <v>3198</v>
      </c>
      <c r="B1250" t="s">
        <v>5940</v>
      </c>
      <c r="C1250" t="s">
        <v>4213</v>
      </c>
      <c r="D1250" t="s">
        <v>4177</v>
      </c>
      <c r="E1250" t="s">
        <v>4216</v>
      </c>
    </row>
    <row r="1251" spans="1:5">
      <c r="A1251" t="s">
        <v>5204</v>
      </c>
      <c r="B1251" t="s">
        <v>5941</v>
      </c>
      <c r="C1251" t="s">
        <v>4218</v>
      </c>
      <c r="D1251" t="s">
        <v>4177</v>
      </c>
      <c r="E1251" t="s">
        <v>4219</v>
      </c>
    </row>
    <row r="1252" spans="1:5">
      <c r="A1252" t="s">
        <v>7032</v>
      </c>
      <c r="B1252" t="s">
        <v>5943</v>
      </c>
      <c r="C1252" t="s">
        <v>4222</v>
      </c>
      <c r="D1252" t="s">
        <v>4177</v>
      </c>
      <c r="E1252" t="s">
        <v>1055</v>
      </c>
    </row>
    <row r="1253" spans="1:5">
      <c r="A1253" t="s">
        <v>7033</v>
      </c>
      <c r="B1253" t="s">
        <v>5944</v>
      </c>
      <c r="C1253" t="s">
        <v>3497</v>
      </c>
      <c r="D1253" t="s">
        <v>4177</v>
      </c>
      <c r="E1253" t="s">
        <v>1590</v>
      </c>
    </row>
    <row r="1254" spans="1:5">
      <c r="A1254" t="s">
        <v>7034</v>
      </c>
      <c r="B1254" t="s">
        <v>5945</v>
      </c>
      <c r="C1254" t="s">
        <v>98</v>
      </c>
      <c r="D1254" t="s">
        <v>4177</v>
      </c>
      <c r="E1254" t="s">
        <v>4192</v>
      </c>
    </row>
    <row r="1255" spans="1:5">
      <c r="A1255" t="s">
        <v>6976</v>
      </c>
      <c r="B1255" t="s">
        <v>5948</v>
      </c>
      <c r="C1255" t="s">
        <v>936</v>
      </c>
      <c r="D1255" t="s">
        <v>4177</v>
      </c>
      <c r="E1255" t="s">
        <v>1820</v>
      </c>
    </row>
    <row r="1256" spans="1:5">
      <c r="A1256" t="s">
        <v>5331</v>
      </c>
      <c r="B1256" t="s">
        <v>1907</v>
      </c>
      <c r="C1256" t="s">
        <v>3376</v>
      </c>
      <c r="D1256" t="s">
        <v>4177</v>
      </c>
      <c r="E1256" t="s">
        <v>4225</v>
      </c>
    </row>
    <row r="1257" spans="1:5">
      <c r="A1257" t="s">
        <v>7036</v>
      </c>
      <c r="B1257" t="s">
        <v>5950</v>
      </c>
      <c r="C1257" t="s">
        <v>4226</v>
      </c>
      <c r="D1257" t="s">
        <v>4177</v>
      </c>
      <c r="E1257" t="s">
        <v>4228</v>
      </c>
    </row>
    <row r="1258" spans="1:5">
      <c r="A1258" t="s">
        <v>5947</v>
      </c>
      <c r="B1258" t="s">
        <v>5951</v>
      </c>
      <c r="C1258" t="s">
        <v>4231</v>
      </c>
      <c r="D1258" t="s">
        <v>4177</v>
      </c>
      <c r="E1258" t="s">
        <v>4232</v>
      </c>
    </row>
    <row r="1259" spans="1:5">
      <c r="A1259" t="s">
        <v>1858</v>
      </c>
      <c r="B1259" t="s">
        <v>5952</v>
      </c>
      <c r="C1259" t="s">
        <v>3705</v>
      </c>
      <c r="D1259" t="s">
        <v>4177</v>
      </c>
      <c r="E1259" t="s">
        <v>3557</v>
      </c>
    </row>
    <row r="1260" spans="1:5">
      <c r="A1260" t="s">
        <v>2901</v>
      </c>
      <c r="B1260" t="s">
        <v>5953</v>
      </c>
      <c r="C1260" t="s">
        <v>4233</v>
      </c>
      <c r="D1260" t="s">
        <v>4177</v>
      </c>
      <c r="E1260" t="s">
        <v>4235</v>
      </c>
    </row>
    <row r="1261" spans="1:5">
      <c r="A1261" t="s">
        <v>7037</v>
      </c>
      <c r="B1261" t="s">
        <v>5954</v>
      </c>
      <c r="C1261" t="s">
        <v>4237</v>
      </c>
      <c r="D1261" t="s">
        <v>4177</v>
      </c>
      <c r="E1261" t="s">
        <v>4238</v>
      </c>
    </row>
    <row r="1262" spans="1:5">
      <c r="A1262" t="s">
        <v>7038</v>
      </c>
      <c r="B1262" t="s">
        <v>5955</v>
      </c>
      <c r="C1262" t="s">
        <v>589</v>
      </c>
      <c r="D1262" t="s">
        <v>4177</v>
      </c>
      <c r="E1262" t="s">
        <v>714</v>
      </c>
    </row>
    <row r="1263" spans="1:5">
      <c r="A1263" t="s">
        <v>7039</v>
      </c>
      <c r="B1263" t="s">
        <v>5956</v>
      </c>
      <c r="C1263" t="s">
        <v>4241</v>
      </c>
      <c r="D1263" t="s">
        <v>4177</v>
      </c>
      <c r="E1263" t="s">
        <v>4244</v>
      </c>
    </row>
    <row r="1264" spans="1:5">
      <c r="A1264" t="s">
        <v>5399</v>
      </c>
      <c r="B1264" t="s">
        <v>2981</v>
      </c>
      <c r="C1264" t="s">
        <v>6327</v>
      </c>
      <c r="D1264" t="s">
        <v>4177</v>
      </c>
      <c r="E1264" t="s">
        <v>3473</v>
      </c>
    </row>
    <row r="1265" spans="1:5">
      <c r="A1265" t="s">
        <v>7040</v>
      </c>
      <c r="B1265" t="s">
        <v>5958</v>
      </c>
      <c r="C1265" t="s">
        <v>1524</v>
      </c>
      <c r="D1265" t="s">
        <v>4177</v>
      </c>
      <c r="E1265" t="s">
        <v>4247</v>
      </c>
    </row>
    <row r="1266" spans="1:5">
      <c r="A1266" t="s">
        <v>3366</v>
      </c>
      <c r="B1266" t="s">
        <v>4220</v>
      </c>
      <c r="C1266" t="s">
        <v>5597</v>
      </c>
      <c r="D1266" t="s">
        <v>3366</v>
      </c>
    </row>
    <row r="1267" spans="1:5">
      <c r="A1267" t="s">
        <v>7041</v>
      </c>
      <c r="B1267" t="s">
        <v>2926</v>
      </c>
      <c r="C1267" t="s">
        <v>4253</v>
      </c>
      <c r="D1267" t="s">
        <v>3366</v>
      </c>
      <c r="E1267" t="s">
        <v>4254</v>
      </c>
    </row>
    <row r="1268" spans="1:5">
      <c r="A1268" t="s">
        <v>7042</v>
      </c>
      <c r="B1268" t="s">
        <v>5959</v>
      </c>
      <c r="C1268" t="s">
        <v>4255</v>
      </c>
      <c r="D1268" t="s">
        <v>3366</v>
      </c>
      <c r="E1268" t="s">
        <v>3653</v>
      </c>
    </row>
    <row r="1269" spans="1:5">
      <c r="A1269" t="s">
        <v>7043</v>
      </c>
      <c r="B1269" t="s">
        <v>5960</v>
      </c>
      <c r="C1269" t="s">
        <v>4256</v>
      </c>
      <c r="D1269" t="s">
        <v>3366</v>
      </c>
      <c r="E1269" t="s">
        <v>4055</v>
      </c>
    </row>
    <row r="1270" spans="1:5">
      <c r="A1270" t="s">
        <v>7044</v>
      </c>
      <c r="B1270" t="s">
        <v>5962</v>
      </c>
      <c r="C1270" t="s">
        <v>35</v>
      </c>
      <c r="D1270" t="s">
        <v>3366</v>
      </c>
      <c r="E1270" t="s">
        <v>4257</v>
      </c>
    </row>
    <row r="1271" spans="1:5">
      <c r="A1271" t="s">
        <v>6682</v>
      </c>
      <c r="B1271" t="s">
        <v>5963</v>
      </c>
      <c r="C1271" t="s">
        <v>4258</v>
      </c>
      <c r="D1271" t="s">
        <v>3366</v>
      </c>
      <c r="E1271" t="s">
        <v>4259</v>
      </c>
    </row>
    <row r="1272" spans="1:5">
      <c r="A1272" t="s">
        <v>7045</v>
      </c>
      <c r="B1272" t="s">
        <v>4283</v>
      </c>
      <c r="C1272" t="s">
        <v>1496</v>
      </c>
      <c r="D1272" t="s">
        <v>3366</v>
      </c>
      <c r="E1272" t="s">
        <v>3924</v>
      </c>
    </row>
    <row r="1273" spans="1:5">
      <c r="A1273" t="s">
        <v>7048</v>
      </c>
      <c r="B1273" t="s">
        <v>5964</v>
      </c>
      <c r="C1273" t="s">
        <v>4261</v>
      </c>
      <c r="D1273" t="s">
        <v>3366</v>
      </c>
      <c r="E1273" t="s">
        <v>4263</v>
      </c>
    </row>
    <row r="1274" spans="1:5">
      <c r="A1274" t="s">
        <v>1416</v>
      </c>
      <c r="B1274" t="s">
        <v>5965</v>
      </c>
      <c r="C1274" t="s">
        <v>4264</v>
      </c>
      <c r="D1274" t="s">
        <v>3366</v>
      </c>
      <c r="E1274" t="s">
        <v>3256</v>
      </c>
    </row>
    <row r="1275" spans="1:5">
      <c r="A1275" t="s">
        <v>7049</v>
      </c>
      <c r="B1275" t="s">
        <v>2179</v>
      </c>
      <c r="C1275" t="s">
        <v>427</v>
      </c>
      <c r="D1275" t="s">
        <v>3366</v>
      </c>
      <c r="E1275" t="s">
        <v>2188</v>
      </c>
    </row>
    <row r="1276" spans="1:5">
      <c r="A1276" t="s">
        <v>7051</v>
      </c>
      <c r="B1276" t="s">
        <v>5966</v>
      </c>
      <c r="C1276" t="s">
        <v>1877</v>
      </c>
      <c r="D1276" t="s">
        <v>3366</v>
      </c>
      <c r="E1276" t="s">
        <v>4266</v>
      </c>
    </row>
    <row r="1277" spans="1:5">
      <c r="A1277" t="s">
        <v>444</v>
      </c>
      <c r="B1277" t="s">
        <v>5967</v>
      </c>
      <c r="C1277" t="s">
        <v>3912</v>
      </c>
      <c r="D1277" t="s">
        <v>3366</v>
      </c>
      <c r="E1277" t="s">
        <v>4252</v>
      </c>
    </row>
    <row r="1278" spans="1:5">
      <c r="A1278" t="s">
        <v>7052</v>
      </c>
      <c r="B1278" t="s">
        <v>5883</v>
      </c>
      <c r="C1278" t="s">
        <v>327</v>
      </c>
      <c r="D1278" t="s">
        <v>3366</v>
      </c>
      <c r="E1278" t="s">
        <v>4268</v>
      </c>
    </row>
    <row r="1279" spans="1:5">
      <c r="A1279" t="s">
        <v>7053</v>
      </c>
      <c r="B1279" t="s">
        <v>4968</v>
      </c>
      <c r="C1279" t="s">
        <v>3416</v>
      </c>
      <c r="D1279" t="s">
        <v>3366</v>
      </c>
      <c r="E1279" t="s">
        <v>4269</v>
      </c>
    </row>
    <row r="1280" spans="1:5">
      <c r="A1280" t="s">
        <v>7054</v>
      </c>
      <c r="B1280" t="s">
        <v>3506</v>
      </c>
      <c r="C1280" t="s">
        <v>4273</v>
      </c>
      <c r="D1280" t="s">
        <v>3366</v>
      </c>
      <c r="E1280" t="s">
        <v>2432</v>
      </c>
    </row>
    <row r="1281" spans="1:5">
      <c r="A1281" t="s">
        <v>7055</v>
      </c>
      <c r="B1281" t="s">
        <v>5968</v>
      </c>
      <c r="C1281" t="s">
        <v>4277</v>
      </c>
      <c r="D1281" t="s">
        <v>3366</v>
      </c>
      <c r="E1281" t="s">
        <v>4278</v>
      </c>
    </row>
    <row r="1282" spans="1:5">
      <c r="A1282" t="s">
        <v>966</v>
      </c>
      <c r="B1282" t="s">
        <v>3579</v>
      </c>
      <c r="C1282" t="s">
        <v>4280</v>
      </c>
      <c r="D1282" t="s">
        <v>3366</v>
      </c>
      <c r="E1282" t="s">
        <v>4281</v>
      </c>
    </row>
    <row r="1283" spans="1:5">
      <c r="A1283" t="s">
        <v>7056</v>
      </c>
      <c r="B1283" t="s">
        <v>7327</v>
      </c>
      <c r="C1283" t="s">
        <v>3124</v>
      </c>
      <c r="D1283" t="s">
        <v>3366</v>
      </c>
      <c r="E1283" t="s">
        <v>3379</v>
      </c>
    </row>
    <row r="1284" spans="1:5">
      <c r="A1284" t="s">
        <v>4766</v>
      </c>
      <c r="B1284" t="s">
        <v>5738</v>
      </c>
      <c r="C1284" t="s">
        <v>1932</v>
      </c>
      <c r="D1284" t="s">
        <v>3366</v>
      </c>
      <c r="E1284" t="s">
        <v>1361</v>
      </c>
    </row>
    <row r="1285" spans="1:5">
      <c r="A1285" t="s">
        <v>7057</v>
      </c>
      <c r="B1285" t="s">
        <v>4545</v>
      </c>
      <c r="C1285" t="s">
        <v>4282</v>
      </c>
      <c r="D1285" t="s">
        <v>3366</v>
      </c>
      <c r="E1285" t="s">
        <v>4284</v>
      </c>
    </row>
    <row r="1286" spans="1:5">
      <c r="A1286" t="s">
        <v>6389</v>
      </c>
      <c r="B1286" t="s">
        <v>5860</v>
      </c>
      <c r="C1286" t="s">
        <v>2086</v>
      </c>
      <c r="D1286" t="s">
        <v>3366</v>
      </c>
      <c r="E1286" t="s">
        <v>3779</v>
      </c>
    </row>
    <row r="1287" spans="1:5">
      <c r="A1287" t="s">
        <v>7058</v>
      </c>
      <c r="B1287" t="s">
        <v>5969</v>
      </c>
      <c r="C1287" t="s">
        <v>4285</v>
      </c>
      <c r="D1287" t="s">
        <v>3366</v>
      </c>
      <c r="E1287" t="s">
        <v>4287</v>
      </c>
    </row>
    <row r="1288" spans="1:5">
      <c r="A1288" t="s">
        <v>7059</v>
      </c>
      <c r="B1288" t="s">
        <v>5970</v>
      </c>
      <c r="C1288" t="s">
        <v>4290</v>
      </c>
      <c r="D1288" t="s">
        <v>3366</v>
      </c>
      <c r="E1288" t="s">
        <v>4292</v>
      </c>
    </row>
    <row r="1289" spans="1:5">
      <c r="A1289" t="s">
        <v>7060</v>
      </c>
      <c r="B1289" t="s">
        <v>5973</v>
      </c>
      <c r="C1289" t="s">
        <v>21</v>
      </c>
      <c r="D1289" t="s">
        <v>3366</v>
      </c>
      <c r="E1289" t="s">
        <v>4294</v>
      </c>
    </row>
    <row r="1290" spans="1:5">
      <c r="A1290" t="s">
        <v>7061</v>
      </c>
      <c r="B1290" t="s">
        <v>5975</v>
      </c>
      <c r="C1290" t="s">
        <v>4295</v>
      </c>
      <c r="D1290" t="s">
        <v>3366</v>
      </c>
      <c r="E1290" t="s">
        <v>4155</v>
      </c>
    </row>
    <row r="1291" spans="1:5">
      <c r="A1291" t="s">
        <v>7062</v>
      </c>
      <c r="B1291" t="s">
        <v>2433</v>
      </c>
      <c r="C1291" t="s">
        <v>2573</v>
      </c>
      <c r="D1291" t="s">
        <v>3366</v>
      </c>
      <c r="E1291" t="s">
        <v>4298</v>
      </c>
    </row>
    <row r="1292" spans="1:5">
      <c r="A1292" t="s">
        <v>7063</v>
      </c>
      <c r="B1292" t="s">
        <v>5682</v>
      </c>
      <c r="C1292" t="s">
        <v>3869</v>
      </c>
      <c r="D1292" t="s">
        <v>3366</v>
      </c>
      <c r="E1292" t="s">
        <v>2500</v>
      </c>
    </row>
    <row r="1293" spans="1:5">
      <c r="A1293" t="s">
        <v>6393</v>
      </c>
      <c r="B1293" t="s">
        <v>5976</v>
      </c>
      <c r="C1293" t="s">
        <v>4299</v>
      </c>
      <c r="D1293" t="s">
        <v>3366</v>
      </c>
      <c r="E1293" t="s">
        <v>4301</v>
      </c>
    </row>
    <row r="1294" spans="1:5">
      <c r="A1294" t="s">
        <v>4334</v>
      </c>
      <c r="B1294" t="s">
        <v>767</v>
      </c>
      <c r="C1294" t="s">
        <v>2132</v>
      </c>
      <c r="D1294" t="s">
        <v>3366</v>
      </c>
      <c r="E1294" t="s">
        <v>1707</v>
      </c>
    </row>
    <row r="1295" spans="1:5">
      <c r="A1295" t="s">
        <v>4578</v>
      </c>
      <c r="B1295" t="s">
        <v>5977</v>
      </c>
      <c r="C1295" t="s">
        <v>4304</v>
      </c>
      <c r="D1295" t="s">
        <v>3366</v>
      </c>
      <c r="E1295" t="s">
        <v>4305</v>
      </c>
    </row>
    <row r="1296" spans="1:5">
      <c r="A1296" t="s">
        <v>7064</v>
      </c>
      <c r="B1296" t="s">
        <v>511</v>
      </c>
      <c r="C1296" t="s">
        <v>594</v>
      </c>
      <c r="D1296" t="s">
        <v>3366</v>
      </c>
      <c r="E1296" t="s">
        <v>4306</v>
      </c>
    </row>
    <row r="1297" spans="1:5">
      <c r="A1297" t="s">
        <v>4309</v>
      </c>
      <c r="B1297" t="s">
        <v>7328</v>
      </c>
      <c r="C1297" t="s">
        <v>6328</v>
      </c>
      <c r="D1297" t="s">
        <v>4309</v>
      </c>
    </row>
    <row r="1298" spans="1:5">
      <c r="A1298" t="s">
        <v>7065</v>
      </c>
      <c r="B1298" t="s">
        <v>5978</v>
      </c>
      <c r="C1298" t="s">
        <v>4307</v>
      </c>
      <c r="D1298" t="s">
        <v>4309</v>
      </c>
      <c r="E1298" t="s">
        <v>553</v>
      </c>
    </row>
    <row r="1299" spans="1:5">
      <c r="A1299" t="s">
        <v>7066</v>
      </c>
      <c r="B1299" t="s">
        <v>5980</v>
      </c>
      <c r="C1299" t="s">
        <v>3461</v>
      </c>
      <c r="D1299" t="s">
        <v>4309</v>
      </c>
      <c r="E1299" t="s">
        <v>4311</v>
      </c>
    </row>
    <row r="1300" spans="1:5">
      <c r="A1300" t="s">
        <v>1543</v>
      </c>
      <c r="B1300" t="s">
        <v>12</v>
      </c>
      <c r="C1300" t="s">
        <v>4312</v>
      </c>
      <c r="D1300" t="s">
        <v>4309</v>
      </c>
      <c r="E1300" t="s">
        <v>4314</v>
      </c>
    </row>
    <row r="1301" spans="1:5">
      <c r="A1301" t="s">
        <v>7068</v>
      </c>
      <c r="B1301" t="s">
        <v>303</v>
      </c>
      <c r="C1301" t="s">
        <v>4317</v>
      </c>
      <c r="D1301" t="s">
        <v>4309</v>
      </c>
      <c r="E1301" t="s">
        <v>4321</v>
      </c>
    </row>
    <row r="1302" spans="1:5">
      <c r="A1302" t="s">
        <v>7070</v>
      </c>
      <c r="B1302" t="s">
        <v>5981</v>
      </c>
      <c r="C1302" t="s">
        <v>4323</v>
      </c>
      <c r="D1302" t="s">
        <v>4309</v>
      </c>
      <c r="E1302" t="s">
        <v>4326</v>
      </c>
    </row>
    <row r="1303" spans="1:5">
      <c r="A1303" t="s">
        <v>1769</v>
      </c>
      <c r="B1303" t="s">
        <v>5982</v>
      </c>
      <c r="C1303" t="s">
        <v>4327</v>
      </c>
      <c r="D1303" t="s">
        <v>4309</v>
      </c>
      <c r="E1303" t="s">
        <v>3553</v>
      </c>
    </row>
    <row r="1304" spans="1:5">
      <c r="A1304" t="s">
        <v>3411</v>
      </c>
      <c r="B1304" t="s">
        <v>5983</v>
      </c>
      <c r="C1304" t="s">
        <v>4329</v>
      </c>
      <c r="D1304" t="s">
        <v>4309</v>
      </c>
      <c r="E1304" t="s">
        <v>812</v>
      </c>
    </row>
    <row r="1305" spans="1:5">
      <c r="A1305" t="s">
        <v>3418</v>
      </c>
      <c r="B1305" t="s">
        <v>5984</v>
      </c>
      <c r="C1305" t="s">
        <v>1112</v>
      </c>
      <c r="D1305" t="s">
        <v>4309</v>
      </c>
      <c r="E1305" t="s">
        <v>4330</v>
      </c>
    </row>
    <row r="1306" spans="1:5">
      <c r="A1306" t="s">
        <v>787</v>
      </c>
      <c r="B1306" t="s">
        <v>5985</v>
      </c>
      <c r="C1306" t="s">
        <v>4332</v>
      </c>
      <c r="D1306" t="s">
        <v>4309</v>
      </c>
      <c r="E1306" t="s">
        <v>2336</v>
      </c>
    </row>
    <row r="1307" spans="1:5">
      <c r="A1307" t="s">
        <v>7071</v>
      </c>
      <c r="B1307" t="s">
        <v>693</v>
      </c>
      <c r="C1307" t="s">
        <v>4333</v>
      </c>
      <c r="D1307" t="s">
        <v>4309</v>
      </c>
      <c r="E1307" t="s">
        <v>1601</v>
      </c>
    </row>
    <row r="1308" spans="1:5">
      <c r="A1308" t="s">
        <v>5747</v>
      </c>
      <c r="B1308" t="s">
        <v>5987</v>
      </c>
      <c r="C1308" t="s">
        <v>4335</v>
      </c>
      <c r="D1308" t="s">
        <v>4309</v>
      </c>
      <c r="E1308" t="s">
        <v>4338</v>
      </c>
    </row>
    <row r="1309" spans="1:5">
      <c r="A1309" t="s">
        <v>7072</v>
      </c>
      <c r="B1309" t="s">
        <v>5988</v>
      </c>
      <c r="C1309" t="s">
        <v>4339</v>
      </c>
      <c r="D1309" t="s">
        <v>4309</v>
      </c>
      <c r="E1309" t="s">
        <v>4340</v>
      </c>
    </row>
    <row r="1310" spans="1:5">
      <c r="A1310" t="s">
        <v>7073</v>
      </c>
      <c r="B1310" t="s">
        <v>5989</v>
      </c>
      <c r="C1310" t="s">
        <v>4341</v>
      </c>
      <c r="D1310" t="s">
        <v>4309</v>
      </c>
      <c r="E1310" t="s">
        <v>4342</v>
      </c>
    </row>
    <row r="1311" spans="1:5">
      <c r="A1311" t="s">
        <v>1380</v>
      </c>
      <c r="B1311" t="s">
        <v>5990</v>
      </c>
      <c r="C1311" t="s">
        <v>4343</v>
      </c>
      <c r="D1311" t="s">
        <v>4309</v>
      </c>
      <c r="E1311" t="s">
        <v>802</v>
      </c>
    </row>
    <row r="1312" spans="1:5">
      <c r="A1312" t="s">
        <v>7074</v>
      </c>
      <c r="B1312" t="s">
        <v>4166</v>
      </c>
      <c r="C1312" t="s">
        <v>5600</v>
      </c>
      <c r="D1312" t="s">
        <v>4309</v>
      </c>
      <c r="E1312" t="s">
        <v>1615</v>
      </c>
    </row>
    <row r="1313" spans="1:5">
      <c r="A1313" t="s">
        <v>7075</v>
      </c>
      <c r="B1313" t="s">
        <v>2827</v>
      </c>
      <c r="C1313" t="s">
        <v>4345</v>
      </c>
      <c r="D1313" t="s">
        <v>4309</v>
      </c>
      <c r="E1313" t="s">
        <v>4346</v>
      </c>
    </row>
    <row r="1314" spans="1:5">
      <c r="A1314" t="s">
        <v>7076</v>
      </c>
      <c r="B1314" t="s">
        <v>4012</v>
      </c>
      <c r="C1314" t="s">
        <v>1177</v>
      </c>
      <c r="D1314" t="s">
        <v>4309</v>
      </c>
      <c r="E1314" t="s">
        <v>4348</v>
      </c>
    </row>
    <row r="1315" spans="1:5">
      <c r="A1315" t="s">
        <v>5219</v>
      </c>
      <c r="B1315" t="s">
        <v>7329</v>
      </c>
      <c r="C1315" t="s">
        <v>3362</v>
      </c>
      <c r="D1315" t="s">
        <v>4309</v>
      </c>
      <c r="E1315" t="s">
        <v>1272</v>
      </c>
    </row>
    <row r="1316" spans="1:5">
      <c r="A1316" t="s">
        <v>7077</v>
      </c>
      <c r="B1316" t="s">
        <v>5993</v>
      </c>
      <c r="C1316" t="s">
        <v>4350</v>
      </c>
      <c r="D1316" t="s">
        <v>4309</v>
      </c>
      <c r="E1316" t="s">
        <v>4352</v>
      </c>
    </row>
    <row r="1317" spans="1:5">
      <c r="A1317" t="s">
        <v>1747</v>
      </c>
      <c r="B1317" t="s">
        <v>5668</v>
      </c>
      <c r="C1317" t="s">
        <v>6329</v>
      </c>
      <c r="D1317" t="s">
        <v>1747</v>
      </c>
    </row>
    <row r="1318" spans="1:5">
      <c r="A1318" t="s">
        <v>5710</v>
      </c>
      <c r="B1318" t="s">
        <v>5995</v>
      </c>
      <c r="C1318" t="s">
        <v>1914</v>
      </c>
      <c r="D1318" t="s">
        <v>1747</v>
      </c>
      <c r="E1318" t="s">
        <v>4354</v>
      </c>
    </row>
    <row r="1319" spans="1:5">
      <c r="A1319" t="s">
        <v>6685</v>
      </c>
      <c r="B1319" t="s">
        <v>4465</v>
      </c>
      <c r="C1319" t="s">
        <v>3298</v>
      </c>
      <c r="D1319" t="s">
        <v>1747</v>
      </c>
      <c r="E1319" t="s">
        <v>4337</v>
      </c>
    </row>
    <row r="1320" spans="1:5">
      <c r="A1320" t="s">
        <v>7078</v>
      </c>
      <c r="B1320" t="s">
        <v>5996</v>
      </c>
      <c r="C1320" t="s">
        <v>1052</v>
      </c>
      <c r="D1320" t="s">
        <v>1747</v>
      </c>
      <c r="E1320" t="s">
        <v>4357</v>
      </c>
    </row>
    <row r="1321" spans="1:5">
      <c r="A1321" t="s">
        <v>1812</v>
      </c>
      <c r="B1321" t="s">
        <v>5998</v>
      </c>
      <c r="C1321" t="s">
        <v>4358</v>
      </c>
      <c r="D1321" t="s">
        <v>1747</v>
      </c>
      <c r="E1321" t="s">
        <v>3835</v>
      </c>
    </row>
    <row r="1322" spans="1:5">
      <c r="A1322" t="s">
        <v>2892</v>
      </c>
      <c r="B1322" t="s">
        <v>4406</v>
      </c>
      <c r="C1322" t="s">
        <v>4361</v>
      </c>
      <c r="D1322" t="s">
        <v>1747</v>
      </c>
      <c r="E1322" t="s">
        <v>4364</v>
      </c>
    </row>
    <row r="1323" spans="1:5">
      <c r="A1323" t="s">
        <v>7079</v>
      </c>
      <c r="B1323" t="s">
        <v>4915</v>
      </c>
      <c r="C1323" t="s">
        <v>2068</v>
      </c>
      <c r="D1323" t="s">
        <v>1747</v>
      </c>
      <c r="E1323" t="s">
        <v>4124</v>
      </c>
    </row>
    <row r="1324" spans="1:5">
      <c r="A1324" t="s">
        <v>1084</v>
      </c>
      <c r="B1324" t="s">
        <v>5999</v>
      </c>
      <c r="C1324" t="s">
        <v>4120</v>
      </c>
      <c r="D1324" t="s">
        <v>1747</v>
      </c>
      <c r="E1324" t="s">
        <v>4365</v>
      </c>
    </row>
    <row r="1325" spans="1:5">
      <c r="A1325" t="s">
        <v>6202</v>
      </c>
      <c r="B1325" t="s">
        <v>764</v>
      </c>
      <c r="C1325" t="s">
        <v>3727</v>
      </c>
      <c r="D1325" t="s">
        <v>1747</v>
      </c>
      <c r="E1325" t="s">
        <v>3887</v>
      </c>
    </row>
    <row r="1326" spans="1:5">
      <c r="A1326" t="s">
        <v>329</v>
      </c>
      <c r="B1326" t="s">
        <v>1079</v>
      </c>
      <c r="C1326" t="s">
        <v>4367</v>
      </c>
      <c r="D1326" t="s">
        <v>1747</v>
      </c>
      <c r="E1326" t="s">
        <v>4276</v>
      </c>
    </row>
    <row r="1327" spans="1:5">
      <c r="A1327" t="s">
        <v>7080</v>
      </c>
      <c r="B1327" t="s">
        <v>6000</v>
      </c>
      <c r="C1327" t="s">
        <v>4368</v>
      </c>
      <c r="D1327" t="s">
        <v>1747</v>
      </c>
      <c r="E1327" t="s">
        <v>3997</v>
      </c>
    </row>
    <row r="1328" spans="1:5">
      <c r="A1328" t="s">
        <v>7081</v>
      </c>
      <c r="B1328" t="s">
        <v>1254</v>
      </c>
      <c r="C1328" t="s">
        <v>3019</v>
      </c>
      <c r="D1328" t="s">
        <v>1747</v>
      </c>
      <c r="E1328" t="s">
        <v>4370</v>
      </c>
    </row>
    <row r="1329" spans="1:5">
      <c r="A1329" t="s">
        <v>4509</v>
      </c>
      <c r="B1329" t="s">
        <v>2498</v>
      </c>
      <c r="C1329" t="s">
        <v>1908</v>
      </c>
      <c r="D1329" t="s">
        <v>1747</v>
      </c>
      <c r="E1329" t="s">
        <v>1247</v>
      </c>
    </row>
    <row r="1330" spans="1:5">
      <c r="A1330" t="s">
        <v>294</v>
      </c>
      <c r="B1330" t="s">
        <v>6001</v>
      </c>
      <c r="C1330" t="s">
        <v>2601</v>
      </c>
      <c r="D1330" t="s">
        <v>1747</v>
      </c>
      <c r="E1330" t="s">
        <v>68</v>
      </c>
    </row>
    <row r="1331" spans="1:5">
      <c r="A1331" t="s">
        <v>1993</v>
      </c>
      <c r="B1331" t="s">
        <v>3184</v>
      </c>
      <c r="C1331" t="s">
        <v>4371</v>
      </c>
      <c r="D1331" t="s">
        <v>1747</v>
      </c>
      <c r="E1331" t="s">
        <v>4373</v>
      </c>
    </row>
    <row r="1332" spans="1:5">
      <c r="A1332" t="s">
        <v>5610</v>
      </c>
      <c r="B1332" t="s">
        <v>6002</v>
      </c>
      <c r="C1332" t="s">
        <v>4375</v>
      </c>
      <c r="D1332" t="s">
        <v>1747</v>
      </c>
      <c r="E1332" t="s">
        <v>4379</v>
      </c>
    </row>
    <row r="1333" spans="1:5">
      <c r="A1333" t="s">
        <v>599</v>
      </c>
      <c r="B1333" t="s">
        <v>6004</v>
      </c>
      <c r="C1333" t="s">
        <v>546</v>
      </c>
      <c r="D1333" t="s">
        <v>1747</v>
      </c>
      <c r="E1333" t="s">
        <v>416</v>
      </c>
    </row>
    <row r="1334" spans="1:5">
      <c r="A1334" t="s">
        <v>7082</v>
      </c>
      <c r="B1334" t="s">
        <v>5585</v>
      </c>
      <c r="C1334" t="s">
        <v>4380</v>
      </c>
      <c r="D1334" t="s">
        <v>1747</v>
      </c>
      <c r="E1334" t="s">
        <v>1845</v>
      </c>
    </row>
    <row r="1335" spans="1:5">
      <c r="A1335" t="s">
        <v>6477</v>
      </c>
      <c r="B1335" t="s">
        <v>6005</v>
      </c>
      <c r="C1335" t="s">
        <v>2286</v>
      </c>
      <c r="D1335" t="s">
        <v>1747</v>
      </c>
      <c r="E1335" t="s">
        <v>3439</v>
      </c>
    </row>
    <row r="1336" spans="1:5">
      <c r="A1336" t="s">
        <v>6848</v>
      </c>
      <c r="B1336" t="s">
        <v>472</v>
      </c>
      <c r="C1336" t="s">
        <v>4316</v>
      </c>
      <c r="D1336" t="s">
        <v>1747</v>
      </c>
      <c r="E1336" t="s">
        <v>3551</v>
      </c>
    </row>
    <row r="1337" spans="1:5">
      <c r="A1337" t="s">
        <v>4384</v>
      </c>
      <c r="B1337" t="s">
        <v>7330</v>
      </c>
      <c r="C1337" t="s">
        <v>6330</v>
      </c>
      <c r="D1337" t="s">
        <v>4384</v>
      </c>
    </row>
    <row r="1338" spans="1:5">
      <c r="A1338" t="s">
        <v>2308</v>
      </c>
      <c r="B1338" t="s">
        <v>3839</v>
      </c>
      <c r="C1338" t="s">
        <v>323</v>
      </c>
      <c r="D1338" t="s">
        <v>4384</v>
      </c>
      <c r="E1338" t="s">
        <v>3066</v>
      </c>
    </row>
    <row r="1339" spans="1:5">
      <c r="A1339" t="s">
        <v>2129</v>
      </c>
      <c r="B1339" t="s">
        <v>318</v>
      </c>
      <c r="C1339" t="s">
        <v>4385</v>
      </c>
      <c r="D1339" t="s">
        <v>4384</v>
      </c>
      <c r="E1339" t="s">
        <v>2996</v>
      </c>
    </row>
    <row r="1340" spans="1:5">
      <c r="A1340" t="s">
        <v>7083</v>
      </c>
      <c r="B1340" t="s">
        <v>5942</v>
      </c>
      <c r="C1340" t="s">
        <v>4386</v>
      </c>
      <c r="D1340" t="s">
        <v>4384</v>
      </c>
      <c r="E1340" t="s">
        <v>2669</v>
      </c>
    </row>
    <row r="1341" spans="1:5">
      <c r="A1341" t="s">
        <v>5033</v>
      </c>
      <c r="B1341" t="s">
        <v>6006</v>
      </c>
      <c r="C1341" t="s">
        <v>445</v>
      </c>
      <c r="D1341" t="s">
        <v>4384</v>
      </c>
      <c r="E1341" t="s">
        <v>4387</v>
      </c>
    </row>
    <row r="1342" spans="1:5">
      <c r="A1342" t="s">
        <v>7084</v>
      </c>
      <c r="B1342" t="s">
        <v>6007</v>
      </c>
      <c r="C1342" t="s">
        <v>4388</v>
      </c>
      <c r="D1342" t="s">
        <v>4384</v>
      </c>
      <c r="E1342" t="s">
        <v>4347</v>
      </c>
    </row>
    <row r="1343" spans="1:5">
      <c r="A1343" t="s">
        <v>88</v>
      </c>
      <c r="B1343" t="s">
        <v>6008</v>
      </c>
      <c r="C1343" t="s">
        <v>4389</v>
      </c>
      <c r="D1343" t="s">
        <v>4384</v>
      </c>
      <c r="E1343" t="s">
        <v>1277</v>
      </c>
    </row>
    <row r="1344" spans="1:5">
      <c r="A1344" t="s">
        <v>7085</v>
      </c>
      <c r="B1344" t="s">
        <v>1295</v>
      </c>
      <c r="C1344" t="s">
        <v>3468</v>
      </c>
      <c r="D1344" t="s">
        <v>4384</v>
      </c>
      <c r="E1344" t="s">
        <v>2800</v>
      </c>
    </row>
    <row r="1345" spans="1:5">
      <c r="A1345" t="s">
        <v>7086</v>
      </c>
      <c r="B1345" t="s">
        <v>6009</v>
      </c>
      <c r="C1345" t="s">
        <v>4391</v>
      </c>
      <c r="D1345" t="s">
        <v>4384</v>
      </c>
      <c r="E1345" t="s">
        <v>4393</v>
      </c>
    </row>
    <row r="1346" spans="1:5">
      <c r="A1346" t="s">
        <v>7087</v>
      </c>
      <c r="B1346" t="s">
        <v>6010</v>
      </c>
      <c r="C1346" t="s">
        <v>4179</v>
      </c>
      <c r="D1346" t="s">
        <v>4384</v>
      </c>
      <c r="E1346" t="s">
        <v>4395</v>
      </c>
    </row>
    <row r="1347" spans="1:5">
      <c r="A1347" t="s">
        <v>4617</v>
      </c>
      <c r="B1347" t="s">
        <v>6012</v>
      </c>
      <c r="C1347" t="s">
        <v>4396</v>
      </c>
      <c r="D1347" t="s">
        <v>4384</v>
      </c>
      <c r="E1347" t="s">
        <v>4398</v>
      </c>
    </row>
    <row r="1348" spans="1:5">
      <c r="A1348" t="s">
        <v>7088</v>
      </c>
      <c r="B1348" t="s">
        <v>1887</v>
      </c>
      <c r="C1348" t="s">
        <v>4400</v>
      </c>
      <c r="D1348" t="s">
        <v>4384</v>
      </c>
      <c r="E1348" t="s">
        <v>3139</v>
      </c>
    </row>
    <row r="1349" spans="1:5">
      <c r="A1349" t="s">
        <v>1276</v>
      </c>
      <c r="B1349" t="s">
        <v>2313</v>
      </c>
      <c r="C1349" t="s">
        <v>4402</v>
      </c>
      <c r="D1349" t="s">
        <v>4384</v>
      </c>
      <c r="E1349" t="s">
        <v>4088</v>
      </c>
    </row>
    <row r="1350" spans="1:5">
      <c r="A1350" t="s">
        <v>77</v>
      </c>
      <c r="B1350" t="s">
        <v>6014</v>
      </c>
      <c r="C1350" t="s">
        <v>4403</v>
      </c>
      <c r="D1350" t="s">
        <v>4384</v>
      </c>
      <c r="E1350" t="s">
        <v>949</v>
      </c>
    </row>
    <row r="1351" spans="1:5">
      <c r="A1351" t="s">
        <v>5921</v>
      </c>
      <c r="B1351" t="s">
        <v>6015</v>
      </c>
      <c r="C1351" t="s">
        <v>4404</v>
      </c>
      <c r="D1351" t="s">
        <v>4384</v>
      </c>
      <c r="E1351" t="s">
        <v>4407</v>
      </c>
    </row>
    <row r="1352" spans="1:5">
      <c r="A1352" t="s">
        <v>7089</v>
      </c>
      <c r="B1352" t="s">
        <v>6017</v>
      </c>
      <c r="C1352" t="s">
        <v>1927</v>
      </c>
      <c r="D1352" t="s">
        <v>4384</v>
      </c>
      <c r="E1352" t="s">
        <v>596</v>
      </c>
    </row>
    <row r="1353" spans="1:5">
      <c r="A1353" t="s">
        <v>2840</v>
      </c>
      <c r="B1353" t="s">
        <v>224</v>
      </c>
      <c r="C1353" t="s">
        <v>549</v>
      </c>
      <c r="D1353" t="s">
        <v>4384</v>
      </c>
      <c r="E1353" t="s">
        <v>4408</v>
      </c>
    </row>
    <row r="1354" spans="1:5">
      <c r="A1354" t="s">
        <v>910</v>
      </c>
      <c r="B1354" t="s">
        <v>6018</v>
      </c>
      <c r="C1354" t="s">
        <v>2126</v>
      </c>
      <c r="D1354" t="s">
        <v>4384</v>
      </c>
      <c r="E1354" t="s">
        <v>4412</v>
      </c>
    </row>
    <row r="1355" spans="1:5">
      <c r="A1355" t="s">
        <v>7090</v>
      </c>
      <c r="B1355" t="s">
        <v>3284</v>
      </c>
      <c r="C1355" t="s">
        <v>4414</v>
      </c>
      <c r="D1355" t="s">
        <v>4384</v>
      </c>
      <c r="E1355" t="s">
        <v>4415</v>
      </c>
    </row>
    <row r="1356" spans="1:5">
      <c r="A1356" t="s">
        <v>7091</v>
      </c>
      <c r="B1356" t="s">
        <v>4596</v>
      </c>
      <c r="C1356" t="s">
        <v>4007</v>
      </c>
      <c r="D1356" t="s">
        <v>4384</v>
      </c>
      <c r="E1356" t="s">
        <v>1137</v>
      </c>
    </row>
    <row r="1357" spans="1:5">
      <c r="A1357" t="s">
        <v>2196</v>
      </c>
      <c r="B1357" t="s">
        <v>6019</v>
      </c>
      <c r="C1357" t="s">
        <v>4416</v>
      </c>
      <c r="D1357" t="s">
        <v>4384</v>
      </c>
      <c r="E1357" t="s">
        <v>4417</v>
      </c>
    </row>
    <row r="1358" spans="1:5">
      <c r="A1358" t="s">
        <v>7092</v>
      </c>
      <c r="B1358" t="s">
        <v>2774</v>
      </c>
      <c r="C1358" t="s">
        <v>4419</v>
      </c>
      <c r="D1358" t="s">
        <v>4384</v>
      </c>
      <c r="E1358" t="s">
        <v>4420</v>
      </c>
    </row>
    <row r="1359" spans="1:5">
      <c r="A1359" t="s">
        <v>7093</v>
      </c>
      <c r="B1359" t="s">
        <v>6020</v>
      </c>
      <c r="C1359" t="s">
        <v>3741</v>
      </c>
      <c r="D1359" t="s">
        <v>4384</v>
      </c>
      <c r="E1359" t="s">
        <v>3907</v>
      </c>
    </row>
    <row r="1360" spans="1:5">
      <c r="A1360" t="s">
        <v>2288</v>
      </c>
      <c r="B1360" t="s">
        <v>6021</v>
      </c>
      <c r="C1360" t="s">
        <v>2005</v>
      </c>
      <c r="D1360" t="s">
        <v>4384</v>
      </c>
      <c r="E1360" t="s">
        <v>3266</v>
      </c>
    </row>
    <row r="1361" spans="1:5">
      <c r="A1361" t="s">
        <v>2920</v>
      </c>
      <c r="B1361" t="s">
        <v>6023</v>
      </c>
      <c r="C1361" t="s">
        <v>4422</v>
      </c>
      <c r="D1361" t="s">
        <v>4384</v>
      </c>
      <c r="E1361" t="s">
        <v>4423</v>
      </c>
    </row>
    <row r="1362" spans="1:5">
      <c r="A1362" t="s">
        <v>3744</v>
      </c>
      <c r="B1362" t="s">
        <v>4381</v>
      </c>
      <c r="C1362" t="s">
        <v>4424</v>
      </c>
      <c r="D1362" t="s">
        <v>4384</v>
      </c>
      <c r="E1362" t="s">
        <v>3172</v>
      </c>
    </row>
    <row r="1363" spans="1:5">
      <c r="A1363" t="s">
        <v>7094</v>
      </c>
      <c r="B1363" t="s">
        <v>3125</v>
      </c>
      <c r="C1363" t="s">
        <v>4426</v>
      </c>
      <c r="D1363" t="s">
        <v>4384</v>
      </c>
      <c r="E1363" t="s">
        <v>2080</v>
      </c>
    </row>
    <row r="1364" spans="1:5">
      <c r="A1364" t="s">
        <v>7095</v>
      </c>
      <c r="B1364" t="s">
        <v>6024</v>
      </c>
      <c r="C1364" t="s">
        <v>4427</v>
      </c>
      <c r="D1364" t="s">
        <v>4384</v>
      </c>
      <c r="E1364" t="s">
        <v>4428</v>
      </c>
    </row>
    <row r="1365" spans="1:5">
      <c r="A1365" t="s">
        <v>4431</v>
      </c>
      <c r="B1365" t="s">
        <v>6980</v>
      </c>
      <c r="C1365" t="s">
        <v>6331</v>
      </c>
      <c r="D1365" t="s">
        <v>4431</v>
      </c>
    </row>
    <row r="1366" spans="1:5">
      <c r="A1366" t="s">
        <v>7096</v>
      </c>
      <c r="B1366" t="s">
        <v>6025</v>
      </c>
      <c r="C1366" t="s">
        <v>4430</v>
      </c>
      <c r="D1366" t="s">
        <v>4431</v>
      </c>
      <c r="E1366" t="s">
        <v>4433</v>
      </c>
    </row>
    <row r="1367" spans="1:5">
      <c r="A1367" t="s">
        <v>6953</v>
      </c>
      <c r="B1367" t="s">
        <v>1197</v>
      </c>
      <c r="C1367" t="s">
        <v>3525</v>
      </c>
      <c r="D1367" t="s">
        <v>4431</v>
      </c>
      <c r="E1367" t="s">
        <v>4435</v>
      </c>
    </row>
    <row r="1368" spans="1:5">
      <c r="A1368" t="s">
        <v>7097</v>
      </c>
      <c r="B1368" t="s">
        <v>2953</v>
      </c>
      <c r="C1368" t="s">
        <v>4439</v>
      </c>
      <c r="D1368" t="s">
        <v>4431</v>
      </c>
      <c r="E1368" t="s">
        <v>634</v>
      </c>
    </row>
    <row r="1369" spans="1:5">
      <c r="A1369" t="s">
        <v>7098</v>
      </c>
      <c r="B1369" t="s">
        <v>453</v>
      </c>
      <c r="C1369" t="s">
        <v>1440</v>
      </c>
      <c r="D1369" t="s">
        <v>4431</v>
      </c>
      <c r="E1369" t="s">
        <v>2117</v>
      </c>
    </row>
    <row r="1370" spans="1:5">
      <c r="A1370" t="s">
        <v>5542</v>
      </c>
      <c r="B1370" t="s">
        <v>6026</v>
      </c>
      <c r="C1370" t="s">
        <v>4440</v>
      </c>
      <c r="D1370" t="s">
        <v>4431</v>
      </c>
      <c r="E1370" t="s">
        <v>4441</v>
      </c>
    </row>
    <row r="1371" spans="1:5">
      <c r="A1371" t="s">
        <v>1033</v>
      </c>
      <c r="B1371" t="s">
        <v>5587</v>
      </c>
      <c r="C1371" t="s">
        <v>4442</v>
      </c>
      <c r="D1371" t="s">
        <v>4431</v>
      </c>
      <c r="E1371" t="s">
        <v>4445</v>
      </c>
    </row>
    <row r="1372" spans="1:5">
      <c r="A1372" t="s">
        <v>1152</v>
      </c>
      <c r="B1372" t="s">
        <v>5179</v>
      </c>
      <c r="C1372" t="s">
        <v>6333</v>
      </c>
      <c r="D1372" t="s">
        <v>4431</v>
      </c>
      <c r="E1372" t="s">
        <v>560</v>
      </c>
    </row>
    <row r="1373" spans="1:5">
      <c r="A1373" t="s">
        <v>6990</v>
      </c>
      <c r="B1373" t="s">
        <v>6028</v>
      </c>
      <c r="C1373" t="s">
        <v>4180</v>
      </c>
      <c r="D1373" t="s">
        <v>4431</v>
      </c>
      <c r="E1373" t="s">
        <v>4446</v>
      </c>
    </row>
    <row r="1374" spans="1:5">
      <c r="A1374" t="s">
        <v>3614</v>
      </c>
      <c r="B1374" t="s">
        <v>2689</v>
      </c>
      <c r="C1374" t="s">
        <v>3951</v>
      </c>
      <c r="D1374" t="s">
        <v>4431</v>
      </c>
      <c r="E1374" t="s">
        <v>3659</v>
      </c>
    </row>
    <row r="1375" spans="1:5">
      <c r="A1375" t="s">
        <v>2333</v>
      </c>
      <c r="B1375" t="s">
        <v>4487</v>
      </c>
      <c r="C1375" t="s">
        <v>3367</v>
      </c>
      <c r="D1375" t="s">
        <v>4431</v>
      </c>
      <c r="E1375" t="s">
        <v>3858</v>
      </c>
    </row>
    <row r="1376" spans="1:5">
      <c r="A1376" t="s">
        <v>6203</v>
      </c>
      <c r="B1376" t="s">
        <v>6029</v>
      </c>
      <c r="C1376" t="s">
        <v>1001</v>
      </c>
      <c r="D1376" t="s">
        <v>4431</v>
      </c>
      <c r="E1376" t="s">
        <v>4447</v>
      </c>
    </row>
    <row r="1377" spans="1:5">
      <c r="A1377" t="s">
        <v>7099</v>
      </c>
      <c r="B1377" t="s">
        <v>6030</v>
      </c>
      <c r="C1377" t="s">
        <v>3533</v>
      </c>
      <c r="D1377" t="s">
        <v>4431</v>
      </c>
      <c r="E1377" t="s">
        <v>1794</v>
      </c>
    </row>
    <row r="1378" spans="1:5">
      <c r="A1378" t="s">
        <v>7100</v>
      </c>
      <c r="B1378" t="s">
        <v>4729</v>
      </c>
      <c r="C1378" t="s">
        <v>486</v>
      </c>
      <c r="D1378" t="s">
        <v>4431</v>
      </c>
      <c r="E1378" t="s">
        <v>4448</v>
      </c>
    </row>
    <row r="1379" spans="1:5">
      <c r="A1379" t="s">
        <v>4356</v>
      </c>
      <c r="B1379" t="s">
        <v>6032</v>
      </c>
      <c r="C1379" t="s">
        <v>1683</v>
      </c>
      <c r="D1379" t="s">
        <v>4431</v>
      </c>
      <c r="E1379" t="s">
        <v>4449</v>
      </c>
    </row>
    <row r="1380" spans="1:5">
      <c r="A1380" t="s">
        <v>7101</v>
      </c>
      <c r="B1380" t="s">
        <v>6035</v>
      </c>
      <c r="C1380" t="s">
        <v>1099</v>
      </c>
      <c r="D1380" t="s">
        <v>4431</v>
      </c>
      <c r="E1380" t="s">
        <v>4452</v>
      </c>
    </row>
    <row r="1381" spans="1:5">
      <c r="A1381" t="s">
        <v>1227</v>
      </c>
      <c r="B1381" t="s">
        <v>5974</v>
      </c>
      <c r="C1381" t="s">
        <v>4454</v>
      </c>
      <c r="D1381" t="s">
        <v>4431</v>
      </c>
      <c r="E1381" t="s">
        <v>4456</v>
      </c>
    </row>
    <row r="1382" spans="1:5">
      <c r="A1382" t="s">
        <v>7102</v>
      </c>
      <c r="B1382" t="s">
        <v>6036</v>
      </c>
      <c r="C1382" t="s">
        <v>1922</v>
      </c>
      <c r="D1382" t="s">
        <v>4431</v>
      </c>
      <c r="E1382" t="s">
        <v>4458</v>
      </c>
    </row>
    <row r="1383" spans="1:5">
      <c r="A1383" t="s">
        <v>4985</v>
      </c>
      <c r="B1383" t="s">
        <v>1040</v>
      </c>
      <c r="C1383" t="s">
        <v>4459</v>
      </c>
      <c r="D1383" t="s">
        <v>4431</v>
      </c>
      <c r="E1383" t="s">
        <v>4460</v>
      </c>
    </row>
    <row r="1384" spans="1:5">
      <c r="A1384" t="s">
        <v>5666</v>
      </c>
      <c r="B1384" t="s">
        <v>6038</v>
      </c>
      <c r="C1384" t="s">
        <v>4207</v>
      </c>
      <c r="D1384" t="s">
        <v>4431</v>
      </c>
      <c r="E1384" t="s">
        <v>2580</v>
      </c>
    </row>
    <row r="1385" spans="1:5">
      <c r="A1385" t="s">
        <v>2331</v>
      </c>
      <c r="B1385" t="s">
        <v>6039</v>
      </c>
      <c r="C1385" t="s">
        <v>4461</v>
      </c>
      <c r="D1385" t="s">
        <v>4431</v>
      </c>
      <c r="E1385" t="s">
        <v>4462</v>
      </c>
    </row>
    <row r="1386" spans="1:5">
      <c r="A1386" t="s">
        <v>476</v>
      </c>
      <c r="B1386" t="s">
        <v>6040</v>
      </c>
      <c r="C1386" t="s">
        <v>3244</v>
      </c>
      <c r="D1386" t="s">
        <v>4431</v>
      </c>
      <c r="E1386" t="s">
        <v>4464</v>
      </c>
    </row>
    <row r="1387" spans="1:5">
      <c r="A1387" t="s">
        <v>7103</v>
      </c>
      <c r="B1387" t="s">
        <v>6041</v>
      </c>
      <c r="C1387" t="s">
        <v>4466</v>
      </c>
      <c r="D1387" t="s">
        <v>4431</v>
      </c>
      <c r="E1387" t="s">
        <v>4468</v>
      </c>
    </row>
    <row r="1388" spans="1:5">
      <c r="A1388" t="s">
        <v>7105</v>
      </c>
      <c r="B1388" t="s">
        <v>4855</v>
      </c>
      <c r="C1388" t="s">
        <v>4469</v>
      </c>
      <c r="D1388" t="s">
        <v>4431</v>
      </c>
      <c r="E1388" t="s">
        <v>3934</v>
      </c>
    </row>
    <row r="1389" spans="1:5">
      <c r="A1389" t="s">
        <v>2513</v>
      </c>
      <c r="B1389" t="s">
        <v>7331</v>
      </c>
      <c r="C1389" t="s">
        <v>6334</v>
      </c>
      <c r="D1389" t="s">
        <v>2513</v>
      </c>
    </row>
    <row r="1390" spans="1:5">
      <c r="A1390" t="s">
        <v>5168</v>
      </c>
      <c r="B1390" t="s">
        <v>1204</v>
      </c>
      <c r="C1390" t="s">
        <v>4438</v>
      </c>
      <c r="D1390" t="s">
        <v>2513</v>
      </c>
      <c r="E1390" t="s">
        <v>1888</v>
      </c>
    </row>
    <row r="1391" spans="1:5">
      <c r="A1391" t="s">
        <v>5825</v>
      </c>
      <c r="B1391" t="s">
        <v>6042</v>
      </c>
      <c r="C1391" t="s">
        <v>2363</v>
      </c>
      <c r="D1391" t="s">
        <v>2513</v>
      </c>
      <c r="E1391" t="s">
        <v>4471</v>
      </c>
    </row>
    <row r="1392" spans="1:5">
      <c r="A1392" t="s">
        <v>7106</v>
      </c>
      <c r="B1392" t="s">
        <v>6044</v>
      </c>
      <c r="C1392" t="s">
        <v>4472</v>
      </c>
      <c r="D1392" t="s">
        <v>2513</v>
      </c>
      <c r="E1392" t="s">
        <v>3360</v>
      </c>
    </row>
    <row r="1393" spans="1:5">
      <c r="A1393" t="s">
        <v>6308</v>
      </c>
      <c r="B1393" t="s">
        <v>6045</v>
      </c>
      <c r="C1393" t="s">
        <v>4473</v>
      </c>
      <c r="D1393" t="s">
        <v>2513</v>
      </c>
      <c r="E1393" t="s">
        <v>4112</v>
      </c>
    </row>
    <row r="1394" spans="1:5">
      <c r="A1394" t="s">
        <v>6095</v>
      </c>
      <c r="B1394" t="s">
        <v>6046</v>
      </c>
      <c r="C1394" t="s">
        <v>4475</v>
      </c>
      <c r="D1394" t="s">
        <v>2513</v>
      </c>
      <c r="E1394" t="s">
        <v>3246</v>
      </c>
    </row>
    <row r="1395" spans="1:5">
      <c r="A1395" t="s">
        <v>7107</v>
      </c>
      <c r="B1395" t="s">
        <v>866</v>
      </c>
      <c r="C1395" t="s">
        <v>4476</v>
      </c>
      <c r="D1395" t="s">
        <v>2513</v>
      </c>
      <c r="E1395" t="s">
        <v>4479</v>
      </c>
    </row>
    <row r="1396" spans="1:5">
      <c r="A1396" t="s">
        <v>6620</v>
      </c>
      <c r="B1396" t="s">
        <v>191</v>
      </c>
      <c r="C1396" t="s">
        <v>4481</v>
      </c>
      <c r="D1396" t="s">
        <v>2513</v>
      </c>
      <c r="E1396" t="s">
        <v>4485</v>
      </c>
    </row>
    <row r="1397" spans="1:5">
      <c r="A1397" t="s">
        <v>7108</v>
      </c>
      <c r="B1397" t="s">
        <v>4746</v>
      </c>
      <c r="C1397" t="s">
        <v>263</v>
      </c>
      <c r="D1397" t="s">
        <v>2513</v>
      </c>
      <c r="E1397" t="s">
        <v>4486</v>
      </c>
    </row>
    <row r="1398" spans="1:5">
      <c r="A1398" t="s">
        <v>5442</v>
      </c>
      <c r="B1398" t="s">
        <v>6047</v>
      </c>
      <c r="C1398" t="s">
        <v>4488</v>
      </c>
      <c r="D1398" t="s">
        <v>2513</v>
      </c>
      <c r="E1398" t="s">
        <v>360</v>
      </c>
    </row>
    <row r="1399" spans="1:5">
      <c r="A1399" t="s">
        <v>905</v>
      </c>
      <c r="B1399" t="s">
        <v>5507</v>
      </c>
      <c r="C1399" t="s">
        <v>2410</v>
      </c>
      <c r="D1399" t="s">
        <v>2513</v>
      </c>
      <c r="E1399" t="s">
        <v>4489</v>
      </c>
    </row>
    <row r="1400" spans="1:5">
      <c r="A1400" t="s">
        <v>7109</v>
      </c>
      <c r="B1400" t="s">
        <v>4382</v>
      </c>
      <c r="C1400" t="s">
        <v>4491</v>
      </c>
      <c r="D1400" t="s">
        <v>2513</v>
      </c>
      <c r="E1400" t="s">
        <v>2885</v>
      </c>
    </row>
    <row r="1401" spans="1:5">
      <c r="A1401" t="s">
        <v>5464</v>
      </c>
      <c r="B1401" t="s">
        <v>4195</v>
      </c>
      <c r="C1401" t="s">
        <v>271</v>
      </c>
      <c r="D1401" t="s">
        <v>2513</v>
      </c>
      <c r="E1401" t="s">
        <v>3163</v>
      </c>
    </row>
    <row r="1402" spans="1:5">
      <c r="A1402" t="s">
        <v>6977</v>
      </c>
      <c r="B1402" t="s">
        <v>2476</v>
      </c>
      <c r="C1402" t="s">
        <v>4492</v>
      </c>
      <c r="D1402" t="s">
        <v>2513</v>
      </c>
      <c r="E1402" t="s">
        <v>4437</v>
      </c>
    </row>
    <row r="1403" spans="1:5">
      <c r="A1403" t="s">
        <v>7110</v>
      </c>
      <c r="B1403" t="s">
        <v>5461</v>
      </c>
      <c r="C1403" t="s">
        <v>70</v>
      </c>
      <c r="D1403" t="s">
        <v>2513</v>
      </c>
      <c r="E1403" t="s">
        <v>2613</v>
      </c>
    </row>
    <row r="1404" spans="1:5">
      <c r="A1404" t="s">
        <v>7111</v>
      </c>
      <c r="B1404" t="s">
        <v>4279</v>
      </c>
      <c r="C1404" t="s">
        <v>3422</v>
      </c>
      <c r="D1404" t="s">
        <v>2513</v>
      </c>
      <c r="E1404" t="s">
        <v>2318</v>
      </c>
    </row>
    <row r="1405" spans="1:5">
      <c r="A1405" t="s">
        <v>7112</v>
      </c>
      <c r="B1405" t="s">
        <v>4429</v>
      </c>
      <c r="C1405" t="s">
        <v>4227</v>
      </c>
      <c r="D1405" t="s">
        <v>2513</v>
      </c>
      <c r="E1405" t="s">
        <v>4160</v>
      </c>
    </row>
    <row r="1406" spans="1:5">
      <c r="A1406" t="s">
        <v>3706</v>
      </c>
      <c r="B1406" t="s">
        <v>6048</v>
      </c>
      <c r="C1406" t="s">
        <v>4493</v>
      </c>
      <c r="D1406" t="s">
        <v>2513</v>
      </c>
      <c r="E1406" t="s">
        <v>2438</v>
      </c>
    </row>
    <row r="1407" spans="1:5">
      <c r="A1407" t="s">
        <v>7113</v>
      </c>
      <c r="B1407" t="s">
        <v>830</v>
      </c>
      <c r="C1407" t="s">
        <v>4495</v>
      </c>
      <c r="D1407" t="s">
        <v>2513</v>
      </c>
      <c r="E1407" t="s">
        <v>4497</v>
      </c>
    </row>
    <row r="1408" spans="1:5">
      <c r="A1408" t="s">
        <v>1408</v>
      </c>
      <c r="B1408" t="s">
        <v>4784</v>
      </c>
      <c r="C1408" t="s">
        <v>1282</v>
      </c>
      <c r="D1408" t="s">
        <v>2513</v>
      </c>
      <c r="E1408" t="s">
        <v>4499</v>
      </c>
    </row>
    <row r="1409" spans="1:5">
      <c r="A1409" t="s">
        <v>3707</v>
      </c>
      <c r="B1409" t="s">
        <v>7332</v>
      </c>
      <c r="C1409" t="s">
        <v>6335</v>
      </c>
      <c r="D1409" t="s">
        <v>3707</v>
      </c>
    </row>
    <row r="1410" spans="1:5">
      <c r="A1410" t="s">
        <v>5088</v>
      </c>
      <c r="B1410" t="s">
        <v>374</v>
      </c>
      <c r="C1410" t="s">
        <v>4502</v>
      </c>
      <c r="D1410" t="s">
        <v>3707</v>
      </c>
      <c r="E1410" t="s">
        <v>346</v>
      </c>
    </row>
    <row r="1411" spans="1:5">
      <c r="A1411" t="s">
        <v>3589</v>
      </c>
      <c r="B1411" t="s">
        <v>4288</v>
      </c>
      <c r="C1411" t="s">
        <v>1570</v>
      </c>
      <c r="D1411" t="s">
        <v>3707</v>
      </c>
      <c r="E1411" t="s">
        <v>852</v>
      </c>
    </row>
    <row r="1412" spans="1:5">
      <c r="A1412" t="s">
        <v>4656</v>
      </c>
      <c r="B1412" t="s">
        <v>2008</v>
      </c>
      <c r="C1412" t="s">
        <v>4505</v>
      </c>
      <c r="D1412" t="s">
        <v>3707</v>
      </c>
      <c r="E1412" t="s">
        <v>2367</v>
      </c>
    </row>
    <row r="1413" spans="1:5">
      <c r="A1413" t="s">
        <v>3911</v>
      </c>
      <c r="B1413" t="s">
        <v>6049</v>
      </c>
      <c r="C1413" t="s">
        <v>4510</v>
      </c>
      <c r="D1413" t="s">
        <v>3707</v>
      </c>
      <c r="E1413" t="s">
        <v>269</v>
      </c>
    </row>
    <row r="1414" spans="1:5">
      <c r="A1414" t="s">
        <v>1480</v>
      </c>
      <c r="B1414" t="s">
        <v>6050</v>
      </c>
      <c r="C1414" t="s">
        <v>4512</v>
      </c>
      <c r="D1414" t="s">
        <v>3707</v>
      </c>
      <c r="E1414" t="s">
        <v>2814</v>
      </c>
    </row>
    <row r="1415" spans="1:5">
      <c r="A1415" t="s">
        <v>743</v>
      </c>
      <c r="B1415" t="s">
        <v>6051</v>
      </c>
      <c r="C1415" t="s">
        <v>4513</v>
      </c>
      <c r="D1415" t="s">
        <v>3707</v>
      </c>
      <c r="E1415" t="s">
        <v>4515</v>
      </c>
    </row>
    <row r="1416" spans="1:5">
      <c r="A1416" t="s">
        <v>7114</v>
      </c>
      <c r="B1416" t="s">
        <v>461</v>
      </c>
      <c r="C1416" t="s">
        <v>4516</v>
      </c>
      <c r="D1416" t="s">
        <v>3707</v>
      </c>
      <c r="E1416" t="s">
        <v>4517</v>
      </c>
    </row>
    <row r="1417" spans="1:5">
      <c r="A1417" t="s">
        <v>7115</v>
      </c>
      <c r="B1417" t="s">
        <v>6053</v>
      </c>
      <c r="C1417" t="s">
        <v>91</v>
      </c>
      <c r="D1417" t="s">
        <v>3707</v>
      </c>
      <c r="E1417" t="s">
        <v>2700</v>
      </c>
    </row>
    <row r="1418" spans="1:5">
      <c r="A1418" t="s">
        <v>7116</v>
      </c>
      <c r="B1418" t="s">
        <v>6055</v>
      </c>
      <c r="C1418" t="s">
        <v>2019</v>
      </c>
      <c r="D1418" t="s">
        <v>3707</v>
      </c>
      <c r="E1418" t="s">
        <v>2480</v>
      </c>
    </row>
    <row r="1419" spans="1:5">
      <c r="A1419" t="s">
        <v>5652</v>
      </c>
      <c r="B1419" t="s">
        <v>6056</v>
      </c>
      <c r="C1419" t="s">
        <v>4519</v>
      </c>
      <c r="D1419" t="s">
        <v>3707</v>
      </c>
      <c r="E1419" t="s">
        <v>1019</v>
      </c>
    </row>
    <row r="1420" spans="1:5">
      <c r="A1420" t="s">
        <v>7117</v>
      </c>
      <c r="B1420" t="s">
        <v>6057</v>
      </c>
      <c r="C1420" t="s">
        <v>3662</v>
      </c>
      <c r="D1420" t="s">
        <v>3707</v>
      </c>
      <c r="E1420" t="s">
        <v>4331</v>
      </c>
    </row>
    <row r="1421" spans="1:5">
      <c r="A1421" t="s">
        <v>3400</v>
      </c>
      <c r="B1421" t="s">
        <v>4542</v>
      </c>
      <c r="C1421" t="s">
        <v>4520</v>
      </c>
      <c r="D1421" t="s">
        <v>3707</v>
      </c>
      <c r="E1421" t="s">
        <v>2790</v>
      </c>
    </row>
    <row r="1422" spans="1:5">
      <c r="A1422" t="s">
        <v>2584</v>
      </c>
      <c r="B1422" t="s">
        <v>3502</v>
      </c>
      <c r="C1422" t="s">
        <v>2047</v>
      </c>
      <c r="D1422" t="s">
        <v>3707</v>
      </c>
      <c r="E1422" t="s">
        <v>53</v>
      </c>
    </row>
    <row r="1423" spans="1:5">
      <c r="A1423" t="s">
        <v>6849</v>
      </c>
      <c r="B1423" t="s">
        <v>4880</v>
      </c>
      <c r="C1423" t="s">
        <v>352</v>
      </c>
      <c r="D1423" t="s">
        <v>3707</v>
      </c>
      <c r="E1423" t="s">
        <v>4521</v>
      </c>
    </row>
    <row r="1424" spans="1:5">
      <c r="A1424" t="s">
        <v>7118</v>
      </c>
      <c r="B1424" t="s">
        <v>6058</v>
      </c>
      <c r="C1424" t="s">
        <v>1645</v>
      </c>
      <c r="D1424" t="s">
        <v>3707</v>
      </c>
      <c r="E1424" t="s">
        <v>4523</v>
      </c>
    </row>
    <row r="1425" spans="1:5">
      <c r="A1425" t="s">
        <v>7119</v>
      </c>
      <c r="B1425" t="s">
        <v>6059</v>
      </c>
      <c r="C1425" t="s">
        <v>2128</v>
      </c>
      <c r="D1425" t="s">
        <v>3707</v>
      </c>
      <c r="E1425" t="s">
        <v>4524</v>
      </c>
    </row>
    <row r="1426" spans="1:5">
      <c r="A1426" t="s">
        <v>7120</v>
      </c>
      <c r="B1426" t="s">
        <v>6060</v>
      </c>
      <c r="C1426" t="s">
        <v>3555</v>
      </c>
      <c r="D1426" t="s">
        <v>3707</v>
      </c>
      <c r="E1426" t="s">
        <v>4527</v>
      </c>
    </row>
    <row r="1427" spans="1:5">
      <c r="A1427" t="s">
        <v>4078</v>
      </c>
      <c r="B1427" t="s">
        <v>6061</v>
      </c>
      <c r="C1427" t="s">
        <v>1388</v>
      </c>
      <c r="D1427" t="s">
        <v>3707</v>
      </c>
      <c r="E1427" t="s">
        <v>3269</v>
      </c>
    </row>
    <row r="1428" spans="1:5">
      <c r="A1428" t="s">
        <v>628</v>
      </c>
      <c r="B1428" t="s">
        <v>6062</v>
      </c>
      <c r="C1428" t="s">
        <v>1024</v>
      </c>
      <c r="D1428" t="s">
        <v>3707</v>
      </c>
      <c r="E1428" t="s">
        <v>4528</v>
      </c>
    </row>
    <row r="1429" spans="1:5">
      <c r="A1429" t="s">
        <v>1697</v>
      </c>
      <c r="B1429" t="s">
        <v>6063</v>
      </c>
      <c r="C1429" t="s">
        <v>4530</v>
      </c>
      <c r="D1429" t="s">
        <v>3707</v>
      </c>
      <c r="E1429" t="s">
        <v>4532</v>
      </c>
    </row>
    <row r="1430" spans="1:5">
      <c r="A1430" t="s">
        <v>7121</v>
      </c>
      <c r="B1430" t="s">
        <v>2932</v>
      </c>
      <c r="C1430" t="s">
        <v>4536</v>
      </c>
      <c r="D1430" t="s">
        <v>3707</v>
      </c>
      <c r="E1430" t="s">
        <v>2184</v>
      </c>
    </row>
    <row r="1431" spans="1:5">
      <c r="A1431" t="s">
        <v>1201</v>
      </c>
      <c r="B1431" t="s">
        <v>6066</v>
      </c>
      <c r="C1431" t="s">
        <v>3301</v>
      </c>
      <c r="D1431" t="s">
        <v>3707</v>
      </c>
      <c r="E1431" t="s">
        <v>3387</v>
      </c>
    </row>
    <row r="1432" spans="1:5">
      <c r="A1432" t="s">
        <v>6461</v>
      </c>
      <c r="B1432" t="s">
        <v>6067</v>
      </c>
      <c r="C1432" t="s">
        <v>2696</v>
      </c>
      <c r="D1432" t="s">
        <v>3707</v>
      </c>
      <c r="E1432" t="s">
        <v>1758</v>
      </c>
    </row>
    <row r="1433" spans="1:5">
      <c r="A1433" t="s">
        <v>3318</v>
      </c>
      <c r="B1433" t="s">
        <v>6068</v>
      </c>
      <c r="C1433" t="s">
        <v>4537</v>
      </c>
      <c r="D1433" t="s">
        <v>3707</v>
      </c>
      <c r="E1433" t="s">
        <v>429</v>
      </c>
    </row>
    <row r="1434" spans="1:5">
      <c r="A1434" t="s">
        <v>4383</v>
      </c>
      <c r="B1434" t="s">
        <v>2470</v>
      </c>
      <c r="C1434" t="s">
        <v>6336</v>
      </c>
      <c r="D1434" t="s">
        <v>4383</v>
      </c>
    </row>
    <row r="1435" spans="1:5">
      <c r="A1435" t="s">
        <v>7122</v>
      </c>
      <c r="B1435" t="s">
        <v>4511</v>
      </c>
      <c r="C1435" t="s">
        <v>4539</v>
      </c>
      <c r="D1435" t="s">
        <v>4383</v>
      </c>
      <c r="E1435" t="s">
        <v>4540</v>
      </c>
    </row>
    <row r="1436" spans="1:5">
      <c r="A1436" t="s">
        <v>2905</v>
      </c>
      <c r="B1436" t="s">
        <v>3861</v>
      </c>
      <c r="C1436" t="s">
        <v>1246</v>
      </c>
      <c r="D1436" t="s">
        <v>4383</v>
      </c>
      <c r="E1436" t="s">
        <v>1203</v>
      </c>
    </row>
    <row r="1437" spans="1:5">
      <c r="A1437" t="s">
        <v>4148</v>
      </c>
      <c r="B1437" t="s">
        <v>6069</v>
      </c>
      <c r="C1437" t="s">
        <v>2588</v>
      </c>
      <c r="D1437" t="s">
        <v>4383</v>
      </c>
      <c r="E1437" t="s">
        <v>4541</v>
      </c>
    </row>
    <row r="1438" spans="1:5">
      <c r="A1438" t="s">
        <v>7123</v>
      </c>
      <c r="B1438" t="s">
        <v>6070</v>
      </c>
      <c r="C1438" t="s">
        <v>4543</v>
      </c>
      <c r="D1438" t="s">
        <v>4383</v>
      </c>
      <c r="E1438" t="s">
        <v>4544</v>
      </c>
    </row>
    <row r="1439" spans="1:5">
      <c r="A1439" t="s">
        <v>5067</v>
      </c>
      <c r="B1439" t="s">
        <v>6071</v>
      </c>
      <c r="C1439" t="s">
        <v>4546</v>
      </c>
      <c r="D1439" t="s">
        <v>4383</v>
      </c>
      <c r="E1439" t="s">
        <v>3945</v>
      </c>
    </row>
    <row r="1440" spans="1:5">
      <c r="A1440" t="s">
        <v>6936</v>
      </c>
      <c r="B1440" t="s">
        <v>6073</v>
      </c>
      <c r="C1440" t="s">
        <v>4550</v>
      </c>
      <c r="D1440" t="s">
        <v>4383</v>
      </c>
      <c r="E1440" t="s">
        <v>4518</v>
      </c>
    </row>
    <row r="1441" spans="1:5">
      <c r="A1441" t="s">
        <v>3194</v>
      </c>
      <c r="B1441" t="s">
        <v>2795</v>
      </c>
      <c r="C1441" t="s">
        <v>4551</v>
      </c>
      <c r="D1441" t="s">
        <v>4383</v>
      </c>
      <c r="E1441" t="s">
        <v>4176</v>
      </c>
    </row>
    <row r="1442" spans="1:5">
      <c r="A1442" t="s">
        <v>4328</v>
      </c>
      <c r="B1442" t="s">
        <v>265</v>
      </c>
      <c r="C1442" t="s">
        <v>4552</v>
      </c>
      <c r="D1442" t="s">
        <v>4383</v>
      </c>
      <c r="E1442" t="s">
        <v>1807</v>
      </c>
    </row>
    <row r="1443" spans="1:5">
      <c r="A1443" t="s">
        <v>7124</v>
      </c>
      <c r="B1443" t="s">
        <v>6075</v>
      </c>
      <c r="C1443" t="s">
        <v>2877</v>
      </c>
      <c r="D1443" t="s">
        <v>4383</v>
      </c>
      <c r="E1443" t="s">
        <v>240</v>
      </c>
    </row>
    <row r="1444" spans="1:5">
      <c r="A1444" t="s">
        <v>7125</v>
      </c>
      <c r="B1444" t="s">
        <v>5173</v>
      </c>
      <c r="C1444" t="s">
        <v>4553</v>
      </c>
      <c r="D1444" t="s">
        <v>4383</v>
      </c>
      <c r="E1444" t="s">
        <v>3315</v>
      </c>
    </row>
    <row r="1445" spans="1:5">
      <c r="A1445" t="s">
        <v>5972</v>
      </c>
      <c r="B1445" t="s">
        <v>6077</v>
      </c>
      <c r="C1445" t="s">
        <v>2835</v>
      </c>
      <c r="D1445" t="s">
        <v>4383</v>
      </c>
      <c r="E1445" t="s">
        <v>4555</v>
      </c>
    </row>
    <row r="1446" spans="1:5">
      <c r="A1446" t="s">
        <v>7126</v>
      </c>
      <c r="B1446" t="s">
        <v>6078</v>
      </c>
      <c r="C1446" t="s">
        <v>4556</v>
      </c>
      <c r="D1446" t="s">
        <v>4383</v>
      </c>
      <c r="E1446" t="s">
        <v>4558</v>
      </c>
    </row>
    <row r="1447" spans="1:5">
      <c r="A1447" t="s">
        <v>7127</v>
      </c>
      <c r="B1447" t="s">
        <v>6079</v>
      </c>
      <c r="C1447" t="s">
        <v>1999</v>
      </c>
      <c r="D1447" t="s">
        <v>4383</v>
      </c>
      <c r="E1447" t="s">
        <v>4559</v>
      </c>
    </row>
    <row r="1448" spans="1:5">
      <c r="A1448" t="s">
        <v>2636</v>
      </c>
      <c r="B1448" t="s">
        <v>6080</v>
      </c>
      <c r="C1448" t="s">
        <v>4483</v>
      </c>
      <c r="D1448" t="s">
        <v>4383</v>
      </c>
      <c r="E1448" t="s">
        <v>4560</v>
      </c>
    </row>
    <row r="1449" spans="1:5">
      <c r="A1449" t="s">
        <v>7128</v>
      </c>
      <c r="B1449" t="s">
        <v>6083</v>
      </c>
      <c r="C1449" t="s">
        <v>2806</v>
      </c>
      <c r="D1449" t="s">
        <v>4383</v>
      </c>
      <c r="E1449" t="s">
        <v>4561</v>
      </c>
    </row>
    <row r="1450" spans="1:5">
      <c r="A1450" t="s">
        <v>1989</v>
      </c>
      <c r="B1450" t="s">
        <v>5884</v>
      </c>
      <c r="C1450" t="s">
        <v>1614</v>
      </c>
      <c r="D1450" t="s">
        <v>4383</v>
      </c>
      <c r="E1450" t="s">
        <v>2079</v>
      </c>
    </row>
    <row r="1451" spans="1:5">
      <c r="A1451" t="s">
        <v>7129</v>
      </c>
      <c r="B1451" t="s">
        <v>3049</v>
      </c>
      <c r="C1451" t="s">
        <v>4351</v>
      </c>
      <c r="D1451" t="s">
        <v>4383</v>
      </c>
      <c r="E1451" t="s">
        <v>580</v>
      </c>
    </row>
    <row r="1452" spans="1:5">
      <c r="A1452" t="s">
        <v>1320</v>
      </c>
      <c r="B1452" t="s">
        <v>7333</v>
      </c>
      <c r="C1452" t="s">
        <v>6337</v>
      </c>
      <c r="D1452" t="s">
        <v>1320</v>
      </c>
    </row>
    <row r="1453" spans="1:5">
      <c r="A1453" t="s">
        <v>7130</v>
      </c>
      <c r="B1453" t="s">
        <v>5046</v>
      </c>
      <c r="C1453" t="s">
        <v>4565</v>
      </c>
      <c r="D1453" t="s">
        <v>1320</v>
      </c>
      <c r="E1453" t="s">
        <v>4566</v>
      </c>
    </row>
    <row r="1454" spans="1:5">
      <c r="A1454" t="s">
        <v>7132</v>
      </c>
      <c r="B1454" t="s">
        <v>1650</v>
      </c>
      <c r="C1454" t="s">
        <v>3940</v>
      </c>
      <c r="D1454" t="s">
        <v>1320</v>
      </c>
      <c r="E1454" t="s">
        <v>2205</v>
      </c>
    </row>
    <row r="1455" spans="1:5">
      <c r="A1455" t="s">
        <v>7133</v>
      </c>
      <c r="B1455" t="s">
        <v>6084</v>
      </c>
      <c r="C1455" t="s">
        <v>3270</v>
      </c>
      <c r="D1455" t="s">
        <v>1320</v>
      </c>
      <c r="E1455" t="s">
        <v>4567</v>
      </c>
    </row>
    <row r="1456" spans="1:5">
      <c r="A1456" t="s">
        <v>7135</v>
      </c>
      <c r="B1456" t="s">
        <v>6085</v>
      </c>
      <c r="C1456" t="s">
        <v>4300</v>
      </c>
      <c r="D1456" t="s">
        <v>1320</v>
      </c>
      <c r="E1456" t="s">
        <v>4568</v>
      </c>
    </row>
    <row r="1457" spans="1:5">
      <c r="A1457" t="s">
        <v>7136</v>
      </c>
      <c r="B1457" t="s">
        <v>6086</v>
      </c>
      <c r="C1457" t="s">
        <v>2750</v>
      </c>
      <c r="D1457" t="s">
        <v>1320</v>
      </c>
      <c r="E1457" t="s">
        <v>4569</v>
      </c>
    </row>
    <row r="1458" spans="1:5">
      <c r="A1458" t="s">
        <v>1330</v>
      </c>
      <c r="B1458" t="s">
        <v>5512</v>
      </c>
      <c r="C1458" t="s">
        <v>4570</v>
      </c>
      <c r="D1458" t="s">
        <v>1320</v>
      </c>
      <c r="E1458" t="s">
        <v>4573</v>
      </c>
    </row>
    <row r="1459" spans="1:5">
      <c r="A1459" t="s">
        <v>7137</v>
      </c>
      <c r="B1459" t="s">
        <v>4401</v>
      </c>
      <c r="C1459" t="s">
        <v>4574</v>
      </c>
      <c r="D1459" t="s">
        <v>1320</v>
      </c>
      <c r="E1459" t="s">
        <v>4575</v>
      </c>
    </row>
    <row r="1460" spans="1:5">
      <c r="A1460" t="s">
        <v>6490</v>
      </c>
      <c r="B1460" t="s">
        <v>2352</v>
      </c>
      <c r="C1460" t="s">
        <v>421</v>
      </c>
      <c r="D1460" t="s">
        <v>1320</v>
      </c>
      <c r="E1460" t="s">
        <v>1109</v>
      </c>
    </row>
    <row r="1461" spans="1:5">
      <c r="A1461" t="s">
        <v>496</v>
      </c>
      <c r="B1461" t="s">
        <v>1130</v>
      </c>
      <c r="C1461" t="s">
        <v>4576</v>
      </c>
      <c r="D1461" t="s">
        <v>1320</v>
      </c>
      <c r="E1461" t="s">
        <v>3833</v>
      </c>
    </row>
    <row r="1462" spans="1:5">
      <c r="A1462" t="s">
        <v>4790</v>
      </c>
      <c r="B1462" t="s">
        <v>4171</v>
      </c>
      <c r="C1462" t="s">
        <v>4577</v>
      </c>
      <c r="D1462" t="s">
        <v>1320</v>
      </c>
      <c r="E1462" t="s">
        <v>1662</v>
      </c>
    </row>
    <row r="1463" spans="1:5">
      <c r="A1463" t="s">
        <v>7138</v>
      </c>
      <c r="B1463" t="s">
        <v>6087</v>
      </c>
      <c r="C1463" t="s">
        <v>4579</v>
      </c>
      <c r="D1463" t="s">
        <v>1320</v>
      </c>
      <c r="E1463" t="s">
        <v>1702</v>
      </c>
    </row>
    <row r="1464" spans="1:5">
      <c r="A1464" t="s">
        <v>7139</v>
      </c>
      <c r="B1464" t="s">
        <v>6089</v>
      </c>
      <c r="C1464" t="s">
        <v>4581</v>
      </c>
      <c r="D1464" t="s">
        <v>1320</v>
      </c>
      <c r="E1464" t="s">
        <v>3068</v>
      </c>
    </row>
    <row r="1465" spans="1:5">
      <c r="A1465" t="s">
        <v>7140</v>
      </c>
      <c r="B1465" t="s">
        <v>2825</v>
      </c>
      <c r="C1465" t="s">
        <v>3969</v>
      </c>
      <c r="D1465" t="s">
        <v>1320</v>
      </c>
      <c r="E1465" t="s">
        <v>4582</v>
      </c>
    </row>
    <row r="1466" spans="1:5">
      <c r="A1466" t="s">
        <v>7141</v>
      </c>
      <c r="B1466" t="s">
        <v>3413</v>
      </c>
      <c r="C1466" t="s">
        <v>6338</v>
      </c>
      <c r="D1466" t="s">
        <v>1320</v>
      </c>
      <c r="E1466" t="s">
        <v>804</v>
      </c>
    </row>
    <row r="1467" spans="1:5">
      <c r="A1467" t="s">
        <v>954</v>
      </c>
      <c r="B1467" t="s">
        <v>5278</v>
      </c>
      <c r="C1467" t="s">
        <v>3509</v>
      </c>
      <c r="D1467" t="s">
        <v>1320</v>
      </c>
      <c r="E1467" t="s">
        <v>1780</v>
      </c>
    </row>
    <row r="1468" spans="1:5">
      <c r="A1468" t="s">
        <v>5151</v>
      </c>
      <c r="B1468" t="s">
        <v>705</v>
      </c>
      <c r="C1468" t="s">
        <v>2803</v>
      </c>
      <c r="D1468" t="s">
        <v>1320</v>
      </c>
      <c r="E1468" t="s">
        <v>4585</v>
      </c>
    </row>
    <row r="1469" spans="1:5">
      <c r="A1469" t="s">
        <v>7142</v>
      </c>
      <c r="B1469" t="s">
        <v>6090</v>
      </c>
      <c r="C1469" t="s">
        <v>2909</v>
      </c>
      <c r="D1469" t="s">
        <v>1320</v>
      </c>
      <c r="E1469" t="s">
        <v>4588</v>
      </c>
    </row>
    <row r="1470" spans="1:5">
      <c r="A1470" t="s">
        <v>826</v>
      </c>
      <c r="B1470" t="s">
        <v>6091</v>
      </c>
      <c r="C1470" t="s">
        <v>4153</v>
      </c>
      <c r="D1470" t="s">
        <v>1320</v>
      </c>
      <c r="E1470" t="s">
        <v>4589</v>
      </c>
    </row>
    <row r="1471" spans="1:5">
      <c r="A1471" t="s">
        <v>7143</v>
      </c>
      <c r="B1471" t="s">
        <v>6092</v>
      </c>
      <c r="C1471" t="s">
        <v>512</v>
      </c>
      <c r="D1471" t="s">
        <v>1320</v>
      </c>
      <c r="E1471" t="s">
        <v>4275</v>
      </c>
    </row>
    <row r="1472" spans="1:5">
      <c r="A1472" t="s">
        <v>7144</v>
      </c>
      <c r="B1472" t="s">
        <v>6094</v>
      </c>
      <c r="C1472" t="s">
        <v>14</v>
      </c>
      <c r="D1472" t="s">
        <v>1320</v>
      </c>
      <c r="E1472" t="s">
        <v>1712</v>
      </c>
    </row>
    <row r="1473" spans="1:5">
      <c r="A1473" t="s">
        <v>4023</v>
      </c>
      <c r="B1473" t="s">
        <v>129</v>
      </c>
      <c r="C1473" t="s">
        <v>6339</v>
      </c>
      <c r="D1473" t="s">
        <v>4023</v>
      </c>
    </row>
    <row r="1474" spans="1:5">
      <c r="A1474" t="s">
        <v>7145</v>
      </c>
      <c r="B1474" t="s">
        <v>6096</v>
      </c>
      <c r="C1474" t="s">
        <v>2989</v>
      </c>
      <c r="D1474" t="s">
        <v>4023</v>
      </c>
      <c r="E1474" t="s">
        <v>4591</v>
      </c>
    </row>
    <row r="1475" spans="1:5">
      <c r="A1475" t="s">
        <v>7147</v>
      </c>
      <c r="B1475" t="s">
        <v>6097</v>
      </c>
      <c r="C1475" t="s">
        <v>4592</v>
      </c>
      <c r="D1475" t="s">
        <v>4023</v>
      </c>
      <c r="E1475" t="s">
        <v>3904</v>
      </c>
    </row>
    <row r="1476" spans="1:5">
      <c r="A1476" t="s">
        <v>7148</v>
      </c>
      <c r="B1476" t="s">
        <v>275</v>
      </c>
      <c r="C1476" t="s">
        <v>4595</v>
      </c>
      <c r="D1476" t="s">
        <v>4023</v>
      </c>
      <c r="E1476" t="s">
        <v>2323</v>
      </c>
    </row>
    <row r="1477" spans="1:5">
      <c r="A1477" t="s">
        <v>7149</v>
      </c>
      <c r="B1477" t="s">
        <v>3658</v>
      </c>
      <c r="C1477" t="s">
        <v>4598</v>
      </c>
      <c r="D1477" t="s">
        <v>4023</v>
      </c>
      <c r="E1477" t="s">
        <v>3137</v>
      </c>
    </row>
    <row r="1478" spans="1:5">
      <c r="A1478" t="s">
        <v>7050</v>
      </c>
      <c r="B1478" t="s">
        <v>6099</v>
      </c>
      <c r="C1478" t="s">
        <v>3855</v>
      </c>
      <c r="D1478" t="s">
        <v>4023</v>
      </c>
      <c r="E1478" t="s">
        <v>1575</v>
      </c>
    </row>
    <row r="1479" spans="1:5">
      <c r="A1479" t="s">
        <v>5545</v>
      </c>
      <c r="B1479" t="s">
        <v>6100</v>
      </c>
      <c r="C1479" t="s">
        <v>364</v>
      </c>
      <c r="D1479" t="s">
        <v>4023</v>
      </c>
      <c r="E1479" t="s">
        <v>4599</v>
      </c>
    </row>
    <row r="1480" spans="1:5">
      <c r="A1480" t="s">
        <v>7150</v>
      </c>
      <c r="B1480" t="s">
        <v>6101</v>
      </c>
      <c r="C1480" t="s">
        <v>4602</v>
      </c>
      <c r="D1480" t="s">
        <v>4023</v>
      </c>
      <c r="E1480" t="s">
        <v>2439</v>
      </c>
    </row>
    <row r="1481" spans="1:5">
      <c r="A1481" t="s">
        <v>5676</v>
      </c>
      <c r="B1481" t="s">
        <v>6102</v>
      </c>
      <c r="C1481" t="s">
        <v>4605</v>
      </c>
      <c r="D1481" t="s">
        <v>4023</v>
      </c>
      <c r="E1481" t="s">
        <v>1940</v>
      </c>
    </row>
    <row r="1482" spans="1:5">
      <c r="A1482" t="s">
        <v>4779</v>
      </c>
      <c r="B1482" t="s">
        <v>5722</v>
      </c>
      <c r="C1482" t="s">
        <v>4606</v>
      </c>
      <c r="D1482" t="s">
        <v>4023</v>
      </c>
      <c r="E1482" t="s">
        <v>4607</v>
      </c>
    </row>
    <row r="1483" spans="1:5">
      <c r="A1483" t="s">
        <v>7152</v>
      </c>
      <c r="B1483" t="s">
        <v>4597</v>
      </c>
      <c r="C1483" t="s">
        <v>1918</v>
      </c>
      <c r="D1483" t="s">
        <v>4023</v>
      </c>
      <c r="E1483" t="s">
        <v>4608</v>
      </c>
    </row>
    <row r="1484" spans="1:5">
      <c r="A1484" t="s">
        <v>7153</v>
      </c>
      <c r="B1484" t="s">
        <v>6103</v>
      </c>
      <c r="C1484" t="s">
        <v>4609</v>
      </c>
      <c r="D1484" t="s">
        <v>4023</v>
      </c>
      <c r="E1484" t="s">
        <v>4610</v>
      </c>
    </row>
    <row r="1485" spans="1:5">
      <c r="A1485" t="s">
        <v>2533</v>
      </c>
      <c r="B1485" t="s">
        <v>3583</v>
      </c>
      <c r="C1485" t="s">
        <v>4611</v>
      </c>
      <c r="D1485" t="s">
        <v>4023</v>
      </c>
      <c r="E1485" t="s">
        <v>1797</v>
      </c>
    </row>
    <row r="1486" spans="1:5">
      <c r="A1486" t="s">
        <v>7154</v>
      </c>
      <c r="B1486" t="s">
        <v>6104</v>
      </c>
      <c r="C1486" t="s">
        <v>3002</v>
      </c>
      <c r="D1486" t="s">
        <v>4023</v>
      </c>
      <c r="E1486" t="s">
        <v>4613</v>
      </c>
    </row>
    <row r="1487" spans="1:5">
      <c r="A1487" t="s">
        <v>4651</v>
      </c>
      <c r="B1487" t="s">
        <v>3856</v>
      </c>
      <c r="C1487" t="s">
        <v>3596</v>
      </c>
      <c r="D1487" t="s">
        <v>4023</v>
      </c>
      <c r="E1487" t="s">
        <v>1611</v>
      </c>
    </row>
    <row r="1488" spans="1:5">
      <c r="A1488" t="s">
        <v>6373</v>
      </c>
      <c r="B1488" t="s">
        <v>1336</v>
      </c>
      <c r="C1488" t="s">
        <v>4614</v>
      </c>
      <c r="D1488" t="s">
        <v>4023</v>
      </c>
      <c r="E1488" t="s">
        <v>3469</v>
      </c>
    </row>
    <row r="1489" spans="1:5">
      <c r="A1489" t="s">
        <v>7155</v>
      </c>
      <c r="B1489" t="s">
        <v>2390</v>
      </c>
      <c r="C1489" t="s">
        <v>3836</v>
      </c>
      <c r="D1489" t="s">
        <v>4023</v>
      </c>
      <c r="E1489" t="s">
        <v>3827</v>
      </c>
    </row>
    <row r="1490" spans="1:5">
      <c r="A1490" t="s">
        <v>7156</v>
      </c>
      <c r="B1490" t="s">
        <v>5596</v>
      </c>
      <c r="C1490" t="s">
        <v>2198</v>
      </c>
      <c r="D1490" t="s">
        <v>4023</v>
      </c>
      <c r="E1490" t="s">
        <v>4618</v>
      </c>
    </row>
    <row r="1491" spans="1:5">
      <c r="A1491" t="s">
        <v>7157</v>
      </c>
      <c r="B1491" t="s">
        <v>6105</v>
      </c>
      <c r="C1491" t="s">
        <v>4621</v>
      </c>
      <c r="D1491" t="s">
        <v>4023</v>
      </c>
      <c r="E1491" t="s">
        <v>4622</v>
      </c>
    </row>
    <row r="1492" spans="1:5">
      <c r="A1492" t="s">
        <v>6857</v>
      </c>
      <c r="B1492" t="s">
        <v>6106</v>
      </c>
      <c r="C1492" t="s">
        <v>4627</v>
      </c>
      <c r="D1492" t="s">
        <v>4023</v>
      </c>
      <c r="E1492" t="s">
        <v>4628</v>
      </c>
    </row>
    <row r="1493" spans="1:5">
      <c r="A1493" t="s">
        <v>3354</v>
      </c>
      <c r="B1493" t="s">
        <v>522</v>
      </c>
      <c r="C1493" t="s">
        <v>1108</v>
      </c>
      <c r="D1493" t="s">
        <v>4023</v>
      </c>
      <c r="E1493" t="s">
        <v>4631</v>
      </c>
    </row>
    <row r="1494" spans="1:5">
      <c r="A1494" t="s">
        <v>7158</v>
      </c>
      <c r="B1494" t="s">
        <v>6107</v>
      </c>
      <c r="C1494" t="s">
        <v>4633</v>
      </c>
      <c r="D1494" t="s">
        <v>4023</v>
      </c>
      <c r="E1494" t="s">
        <v>3101</v>
      </c>
    </row>
    <row r="1495" spans="1:5">
      <c r="A1495" t="s">
        <v>5452</v>
      </c>
      <c r="B1495" t="s">
        <v>289</v>
      </c>
      <c r="C1495" t="s">
        <v>2521</v>
      </c>
      <c r="D1495" t="s">
        <v>4023</v>
      </c>
      <c r="E1495" t="s">
        <v>2239</v>
      </c>
    </row>
    <row r="1496" spans="1:5">
      <c r="A1496" t="s">
        <v>7159</v>
      </c>
      <c r="B1496" t="s">
        <v>6108</v>
      </c>
      <c r="C1496" t="s">
        <v>4636</v>
      </c>
      <c r="D1496" t="s">
        <v>4023</v>
      </c>
      <c r="E1496" t="s">
        <v>1898</v>
      </c>
    </row>
    <row r="1497" spans="1:5">
      <c r="A1497" t="s">
        <v>7160</v>
      </c>
      <c r="B1497" t="s">
        <v>2001</v>
      </c>
      <c r="C1497" t="s">
        <v>4639</v>
      </c>
      <c r="D1497" t="s">
        <v>4023</v>
      </c>
      <c r="E1497" t="s">
        <v>4641</v>
      </c>
    </row>
    <row r="1498" spans="1:5">
      <c r="A1498" t="s">
        <v>6589</v>
      </c>
      <c r="B1498" t="s">
        <v>6110</v>
      </c>
      <c r="C1498" t="s">
        <v>4643</v>
      </c>
      <c r="D1498" t="s">
        <v>4023</v>
      </c>
      <c r="E1498" t="s">
        <v>4645</v>
      </c>
    </row>
    <row r="1499" spans="1:5">
      <c r="A1499" t="s">
        <v>4538</v>
      </c>
      <c r="B1499" t="s">
        <v>6111</v>
      </c>
      <c r="C1499" t="s">
        <v>1127</v>
      </c>
      <c r="D1499" t="s">
        <v>4023</v>
      </c>
      <c r="E1499" t="s">
        <v>1006</v>
      </c>
    </row>
    <row r="1500" spans="1:5">
      <c r="A1500" t="s">
        <v>7161</v>
      </c>
      <c r="B1500" t="s">
        <v>662</v>
      </c>
      <c r="C1500" t="s">
        <v>3089</v>
      </c>
      <c r="D1500" t="s">
        <v>4023</v>
      </c>
      <c r="E1500" t="s">
        <v>4647</v>
      </c>
    </row>
    <row r="1501" spans="1:5">
      <c r="A1501" t="s">
        <v>7162</v>
      </c>
      <c r="B1501" t="s">
        <v>6113</v>
      </c>
      <c r="C1501" t="s">
        <v>4649</v>
      </c>
      <c r="D1501" t="s">
        <v>4023</v>
      </c>
      <c r="E1501" t="s">
        <v>4297</v>
      </c>
    </row>
    <row r="1502" spans="1:5">
      <c r="A1502" t="s">
        <v>7163</v>
      </c>
      <c r="B1502" t="s">
        <v>6114</v>
      </c>
      <c r="C1502" t="s">
        <v>437</v>
      </c>
      <c r="D1502" t="s">
        <v>4023</v>
      </c>
      <c r="E1502" t="s">
        <v>4653</v>
      </c>
    </row>
    <row r="1503" spans="1:5">
      <c r="A1503" t="s">
        <v>7164</v>
      </c>
      <c r="B1503" t="s">
        <v>3093</v>
      </c>
      <c r="C1503" t="s">
        <v>4654</v>
      </c>
      <c r="D1503" t="s">
        <v>4023</v>
      </c>
      <c r="E1503" t="s">
        <v>4655</v>
      </c>
    </row>
    <row r="1504" spans="1:5">
      <c r="A1504" t="s">
        <v>7165</v>
      </c>
      <c r="B1504" t="s">
        <v>2916</v>
      </c>
      <c r="C1504" t="s">
        <v>2781</v>
      </c>
      <c r="D1504" t="s">
        <v>4023</v>
      </c>
      <c r="E1504" t="s">
        <v>1214</v>
      </c>
    </row>
    <row r="1505" spans="1:5">
      <c r="A1505" t="s">
        <v>7166</v>
      </c>
      <c r="B1505" t="s">
        <v>6115</v>
      </c>
      <c r="C1505" t="s">
        <v>4436</v>
      </c>
      <c r="D1505" t="s">
        <v>4023</v>
      </c>
      <c r="E1505" t="s">
        <v>3005</v>
      </c>
    </row>
    <row r="1506" spans="1:5">
      <c r="A1506" t="s">
        <v>7167</v>
      </c>
      <c r="B1506" t="s">
        <v>5737</v>
      </c>
      <c r="C1506" t="s">
        <v>3478</v>
      </c>
      <c r="D1506" t="s">
        <v>4023</v>
      </c>
      <c r="E1506" t="s">
        <v>3106</v>
      </c>
    </row>
    <row r="1507" spans="1:5">
      <c r="A1507" t="s">
        <v>6293</v>
      </c>
      <c r="B1507" t="s">
        <v>6116</v>
      </c>
      <c r="C1507" t="s">
        <v>4659</v>
      </c>
      <c r="D1507" t="s">
        <v>4023</v>
      </c>
      <c r="E1507" t="s">
        <v>4660</v>
      </c>
    </row>
    <row r="1508" spans="1:5">
      <c r="A1508" t="s">
        <v>4661</v>
      </c>
      <c r="B1508" t="s">
        <v>3292</v>
      </c>
      <c r="C1508" t="s">
        <v>6340</v>
      </c>
      <c r="D1508" t="s">
        <v>4661</v>
      </c>
    </row>
    <row r="1509" spans="1:5">
      <c r="A1509" t="s">
        <v>1995</v>
      </c>
      <c r="B1509" t="s">
        <v>60</v>
      </c>
      <c r="C1509" t="s">
        <v>2744</v>
      </c>
      <c r="D1509" t="s">
        <v>4661</v>
      </c>
      <c r="E1509" t="s">
        <v>4658</v>
      </c>
    </row>
    <row r="1510" spans="1:5">
      <c r="A1510" t="s">
        <v>7168</v>
      </c>
      <c r="B1510" t="s">
        <v>6117</v>
      </c>
      <c r="C1510" t="s">
        <v>1977</v>
      </c>
      <c r="D1510" t="s">
        <v>4661</v>
      </c>
      <c r="E1510" t="s">
        <v>2661</v>
      </c>
    </row>
    <row r="1511" spans="1:5">
      <c r="A1511" t="s">
        <v>7169</v>
      </c>
      <c r="B1511" t="s">
        <v>6118</v>
      </c>
      <c r="C1511" t="s">
        <v>4662</v>
      </c>
      <c r="D1511" t="s">
        <v>4661</v>
      </c>
      <c r="E1511" t="s">
        <v>4663</v>
      </c>
    </row>
    <row r="1512" spans="1:5">
      <c r="A1512" t="s">
        <v>1160</v>
      </c>
      <c r="B1512" t="s">
        <v>6119</v>
      </c>
      <c r="C1512" t="s">
        <v>3233</v>
      </c>
      <c r="D1512" t="s">
        <v>4661</v>
      </c>
      <c r="E1512" t="s">
        <v>3843</v>
      </c>
    </row>
    <row r="1513" spans="1:5">
      <c r="A1513" t="s">
        <v>3638</v>
      </c>
      <c r="B1513" t="s">
        <v>6120</v>
      </c>
      <c r="C1513" t="s">
        <v>4666</v>
      </c>
      <c r="D1513" t="s">
        <v>4661</v>
      </c>
      <c r="E1513" t="s">
        <v>4303</v>
      </c>
    </row>
    <row r="1514" spans="1:5">
      <c r="A1514" t="s">
        <v>1762</v>
      </c>
      <c r="B1514" t="s">
        <v>2993</v>
      </c>
      <c r="C1514" t="s">
        <v>731</v>
      </c>
      <c r="D1514" t="s">
        <v>4661</v>
      </c>
      <c r="E1514" t="s">
        <v>4668</v>
      </c>
    </row>
    <row r="1515" spans="1:5">
      <c r="A1515" t="s">
        <v>6149</v>
      </c>
      <c r="B1515" t="s">
        <v>362</v>
      </c>
      <c r="C1515" t="s">
        <v>4188</v>
      </c>
      <c r="D1515" t="s">
        <v>4661</v>
      </c>
      <c r="E1515" t="s">
        <v>4670</v>
      </c>
    </row>
    <row r="1516" spans="1:5">
      <c r="A1516" t="s">
        <v>6704</v>
      </c>
      <c r="B1516" t="s">
        <v>6121</v>
      </c>
      <c r="C1516" t="s">
        <v>4673</v>
      </c>
      <c r="D1516" t="s">
        <v>4661</v>
      </c>
      <c r="E1516" t="s">
        <v>4674</v>
      </c>
    </row>
    <row r="1517" spans="1:5">
      <c r="A1517" t="s">
        <v>6675</v>
      </c>
      <c r="B1517" t="s">
        <v>2218</v>
      </c>
      <c r="C1517" t="s">
        <v>1449</v>
      </c>
      <c r="D1517" t="s">
        <v>4661</v>
      </c>
      <c r="E1517" t="s">
        <v>555</v>
      </c>
    </row>
    <row r="1518" spans="1:5">
      <c r="A1518" t="s">
        <v>355</v>
      </c>
      <c r="B1518" t="s">
        <v>4758</v>
      </c>
      <c r="C1518" t="s">
        <v>4526</v>
      </c>
      <c r="D1518" t="s">
        <v>4661</v>
      </c>
      <c r="E1518" t="s">
        <v>1403</v>
      </c>
    </row>
    <row r="1519" spans="1:5">
      <c r="A1519" t="s">
        <v>7170</v>
      </c>
      <c r="B1519" t="s">
        <v>5847</v>
      </c>
      <c r="C1519" t="s">
        <v>3429</v>
      </c>
      <c r="D1519" t="s">
        <v>4661</v>
      </c>
      <c r="E1519" t="s">
        <v>4184</v>
      </c>
    </row>
    <row r="1520" spans="1:5">
      <c r="A1520" t="s">
        <v>7171</v>
      </c>
      <c r="B1520" t="s">
        <v>762</v>
      </c>
      <c r="C1520" t="s">
        <v>4679</v>
      </c>
      <c r="D1520" t="s">
        <v>4661</v>
      </c>
      <c r="E1520" t="s">
        <v>1297</v>
      </c>
    </row>
    <row r="1521" spans="1:5">
      <c r="A1521" t="s">
        <v>7172</v>
      </c>
      <c r="B1521" t="s">
        <v>4149</v>
      </c>
      <c r="C1521" t="s">
        <v>4682</v>
      </c>
      <c r="D1521" t="s">
        <v>4661</v>
      </c>
      <c r="E1521" t="s">
        <v>3892</v>
      </c>
    </row>
    <row r="1522" spans="1:5">
      <c r="A1522" t="s">
        <v>1770</v>
      </c>
      <c r="B1522" t="s">
        <v>6088</v>
      </c>
      <c r="C1522" t="s">
        <v>627</v>
      </c>
      <c r="D1522" t="s">
        <v>4661</v>
      </c>
      <c r="E1522" t="s">
        <v>4683</v>
      </c>
    </row>
    <row r="1523" spans="1:5">
      <c r="A1523" t="s">
        <v>7173</v>
      </c>
      <c r="B1523" t="s">
        <v>6122</v>
      </c>
      <c r="C1523" t="s">
        <v>4684</v>
      </c>
      <c r="D1523" t="s">
        <v>4661</v>
      </c>
      <c r="E1523" t="s">
        <v>4686</v>
      </c>
    </row>
    <row r="1524" spans="1:5">
      <c r="A1524" t="s">
        <v>6951</v>
      </c>
      <c r="B1524" t="s">
        <v>317</v>
      </c>
      <c r="C1524" t="s">
        <v>4689</v>
      </c>
      <c r="D1524" t="s">
        <v>4661</v>
      </c>
      <c r="E1524" t="s">
        <v>1075</v>
      </c>
    </row>
    <row r="1525" spans="1:5">
      <c r="A1525" t="s">
        <v>7174</v>
      </c>
      <c r="B1525" t="s">
        <v>6123</v>
      </c>
      <c r="C1525" t="s">
        <v>133</v>
      </c>
      <c r="D1525" t="s">
        <v>4661</v>
      </c>
      <c r="E1525" t="s">
        <v>4690</v>
      </c>
    </row>
    <row r="1526" spans="1:5">
      <c r="A1526" t="s">
        <v>1352</v>
      </c>
      <c r="B1526" t="s">
        <v>4841</v>
      </c>
      <c r="C1526" t="s">
        <v>2270</v>
      </c>
      <c r="D1526" t="s">
        <v>4661</v>
      </c>
      <c r="E1526" t="s">
        <v>403</v>
      </c>
    </row>
    <row r="1527" spans="1:5">
      <c r="A1527" t="s">
        <v>7175</v>
      </c>
      <c r="B1527" t="s">
        <v>836</v>
      </c>
      <c r="C1527" t="s">
        <v>4587</v>
      </c>
      <c r="D1527" t="s">
        <v>4661</v>
      </c>
      <c r="E1527" t="s">
        <v>3539</v>
      </c>
    </row>
    <row r="1528" spans="1:5">
      <c r="A1528" t="s">
        <v>4185</v>
      </c>
      <c r="B1528" t="s">
        <v>6124</v>
      </c>
      <c r="C1528" t="s">
        <v>1652</v>
      </c>
      <c r="D1528" t="s">
        <v>4661</v>
      </c>
      <c r="E1528" t="s">
        <v>3349</v>
      </c>
    </row>
    <row r="1529" spans="1:5">
      <c r="A1529" t="s">
        <v>2535</v>
      </c>
      <c r="B1529" t="s">
        <v>6125</v>
      </c>
      <c r="C1529" t="s">
        <v>2202</v>
      </c>
      <c r="D1529" t="s">
        <v>4661</v>
      </c>
      <c r="E1529" t="s">
        <v>1591</v>
      </c>
    </row>
    <row r="1530" spans="1:5">
      <c r="A1530" t="s">
        <v>2939</v>
      </c>
      <c r="B1530" t="s">
        <v>6126</v>
      </c>
      <c r="C1530" t="s">
        <v>4691</v>
      </c>
      <c r="D1530" t="s">
        <v>4661</v>
      </c>
      <c r="E1530" t="s">
        <v>402</v>
      </c>
    </row>
    <row r="1531" spans="1:5">
      <c r="A1531" t="s">
        <v>7176</v>
      </c>
      <c r="B1531" t="s">
        <v>1776</v>
      </c>
      <c r="C1531" t="s">
        <v>339</v>
      </c>
      <c r="D1531" t="s">
        <v>4661</v>
      </c>
      <c r="E1531" t="s">
        <v>4692</v>
      </c>
    </row>
    <row r="1532" spans="1:5">
      <c r="A1532" t="s">
        <v>821</v>
      </c>
      <c r="B1532" t="s">
        <v>375</v>
      </c>
      <c r="C1532" t="s">
        <v>4693</v>
      </c>
      <c r="D1532" t="s">
        <v>4661</v>
      </c>
      <c r="E1532" t="s">
        <v>4399</v>
      </c>
    </row>
    <row r="1533" spans="1:5">
      <c r="A1533" t="s">
        <v>3954</v>
      </c>
      <c r="B1533" t="s">
        <v>6127</v>
      </c>
      <c r="C1533" t="s">
        <v>478</v>
      </c>
      <c r="D1533" t="s">
        <v>4661</v>
      </c>
      <c r="E1533" t="s">
        <v>4696</v>
      </c>
    </row>
    <row r="1534" spans="1:5">
      <c r="A1534" t="s">
        <v>5117</v>
      </c>
      <c r="B1534" t="s">
        <v>3569</v>
      </c>
      <c r="C1534" t="s">
        <v>4697</v>
      </c>
      <c r="D1534" t="s">
        <v>4661</v>
      </c>
      <c r="E1534" t="s">
        <v>4699</v>
      </c>
    </row>
    <row r="1535" spans="1:5">
      <c r="A1535" t="s">
        <v>1122</v>
      </c>
      <c r="B1535" t="s">
        <v>6128</v>
      </c>
      <c r="C1535" t="s">
        <v>4700</v>
      </c>
      <c r="D1535" t="s">
        <v>4661</v>
      </c>
      <c r="E1535" t="s">
        <v>4702</v>
      </c>
    </row>
    <row r="1536" spans="1:5">
      <c r="A1536" t="s">
        <v>698</v>
      </c>
      <c r="B1536" t="s">
        <v>6129</v>
      </c>
      <c r="C1536" t="s">
        <v>4704</v>
      </c>
      <c r="D1536" t="s">
        <v>4661</v>
      </c>
      <c r="E1536" t="s">
        <v>4706</v>
      </c>
    </row>
    <row r="1537" spans="1:5">
      <c r="A1537" t="s">
        <v>7177</v>
      </c>
      <c r="B1537" t="s">
        <v>4336</v>
      </c>
      <c r="C1537" t="s">
        <v>6341</v>
      </c>
      <c r="D1537" t="s">
        <v>6343</v>
      </c>
      <c r="E1537" t="s">
        <v>6344</v>
      </c>
    </row>
    <row r="1538" spans="1:5">
      <c r="A1538" t="s">
        <v>2716</v>
      </c>
      <c r="B1538" t="s">
        <v>6130</v>
      </c>
      <c r="C1538" t="s">
        <v>4708</v>
      </c>
      <c r="D1538" t="s">
        <v>4661</v>
      </c>
      <c r="E1538" t="s">
        <v>4709</v>
      </c>
    </row>
    <row r="1539" spans="1:5">
      <c r="A1539" t="s">
        <v>1164</v>
      </c>
      <c r="B1539" t="s">
        <v>6131</v>
      </c>
      <c r="C1539" t="s">
        <v>3213</v>
      </c>
      <c r="D1539" t="s">
        <v>4661</v>
      </c>
      <c r="E1539" t="s">
        <v>3474</v>
      </c>
    </row>
    <row r="1540" spans="1:5">
      <c r="A1540" t="s">
        <v>964</v>
      </c>
      <c r="B1540" t="s">
        <v>4319</v>
      </c>
      <c r="C1540" t="s">
        <v>2307</v>
      </c>
      <c r="D1540" t="s">
        <v>4661</v>
      </c>
      <c r="E1540" t="s">
        <v>4710</v>
      </c>
    </row>
    <row r="1541" spans="1:5">
      <c r="A1541" t="s">
        <v>7178</v>
      </c>
      <c r="B1541" t="s">
        <v>6132</v>
      </c>
      <c r="C1541" t="s">
        <v>3889</v>
      </c>
      <c r="D1541" t="s">
        <v>4661</v>
      </c>
      <c r="E1541" t="s">
        <v>4714</v>
      </c>
    </row>
    <row r="1542" spans="1:5">
      <c r="A1542" t="s">
        <v>5949</v>
      </c>
      <c r="B1542" t="s">
        <v>6134</v>
      </c>
      <c r="C1542" t="s">
        <v>4715</v>
      </c>
      <c r="D1542" t="s">
        <v>4661</v>
      </c>
      <c r="E1542" t="s">
        <v>4716</v>
      </c>
    </row>
    <row r="1543" spans="1:5">
      <c r="A1543" t="s">
        <v>7179</v>
      </c>
      <c r="B1543" t="s">
        <v>6136</v>
      </c>
      <c r="C1543" t="s">
        <v>4718</v>
      </c>
      <c r="D1543" t="s">
        <v>4661</v>
      </c>
      <c r="E1543" t="s">
        <v>122</v>
      </c>
    </row>
    <row r="1544" spans="1:5">
      <c r="A1544" t="s">
        <v>7180</v>
      </c>
      <c r="B1544" t="s">
        <v>5829</v>
      </c>
      <c r="C1544" t="s">
        <v>1188</v>
      </c>
      <c r="D1544" t="s">
        <v>4661</v>
      </c>
      <c r="E1544" t="s">
        <v>4721</v>
      </c>
    </row>
    <row r="1545" spans="1:5">
      <c r="A1545" t="s">
        <v>7181</v>
      </c>
      <c r="B1545" t="s">
        <v>2301</v>
      </c>
      <c r="C1545" t="s">
        <v>2442</v>
      </c>
      <c r="D1545" t="s">
        <v>4661</v>
      </c>
      <c r="E1545" t="s">
        <v>4722</v>
      </c>
    </row>
    <row r="1546" spans="1:5">
      <c r="A1546" t="s">
        <v>727</v>
      </c>
      <c r="B1546" t="s">
        <v>6138</v>
      </c>
      <c r="C1546" t="s">
        <v>4723</v>
      </c>
      <c r="D1546" t="s">
        <v>4661</v>
      </c>
      <c r="E1546" t="s">
        <v>3828</v>
      </c>
    </row>
    <row r="1547" spans="1:5">
      <c r="A1547" t="s">
        <v>7182</v>
      </c>
      <c r="B1547" t="s">
        <v>6139</v>
      </c>
      <c r="C1547" t="s">
        <v>2889</v>
      </c>
      <c r="D1547" t="s">
        <v>4661</v>
      </c>
      <c r="E1547" t="s">
        <v>2287</v>
      </c>
    </row>
    <row r="1548" spans="1:5">
      <c r="A1548" t="s">
        <v>6276</v>
      </c>
      <c r="B1548" t="s">
        <v>6140</v>
      </c>
      <c r="C1548" t="s">
        <v>4725</v>
      </c>
      <c r="D1548" t="s">
        <v>4661</v>
      </c>
      <c r="E1548" t="s">
        <v>974</v>
      </c>
    </row>
    <row r="1549" spans="1:5">
      <c r="A1549" t="s">
        <v>7069</v>
      </c>
      <c r="B1549" t="s">
        <v>6141</v>
      </c>
      <c r="C1549" t="s">
        <v>4726</v>
      </c>
      <c r="D1549" t="s">
        <v>4661</v>
      </c>
      <c r="E1549" t="s">
        <v>2896</v>
      </c>
    </row>
    <row r="1550" spans="1:5">
      <c r="A1550" t="s">
        <v>6971</v>
      </c>
      <c r="B1550" t="s">
        <v>1760</v>
      </c>
      <c r="C1550" t="s">
        <v>4728</v>
      </c>
      <c r="D1550" t="s">
        <v>4661</v>
      </c>
      <c r="E1550" t="s">
        <v>4730</v>
      </c>
    </row>
    <row r="1551" spans="1:5">
      <c r="A1551" t="s">
        <v>7183</v>
      </c>
      <c r="B1551" t="s">
        <v>3304</v>
      </c>
      <c r="C1551" t="s">
        <v>4732</v>
      </c>
      <c r="D1551" t="s">
        <v>4661</v>
      </c>
      <c r="E1551" t="s">
        <v>4434</v>
      </c>
    </row>
    <row r="1552" spans="1:5">
      <c r="A1552" t="s">
        <v>7184</v>
      </c>
      <c r="B1552" t="s">
        <v>6142</v>
      </c>
      <c r="C1552" t="s">
        <v>4733</v>
      </c>
      <c r="D1552" t="s">
        <v>4661</v>
      </c>
      <c r="E1552" t="s">
        <v>4069</v>
      </c>
    </row>
    <row r="1553" spans="1:5">
      <c r="A1553" t="s">
        <v>7185</v>
      </c>
      <c r="B1553" t="s">
        <v>2585</v>
      </c>
      <c r="C1553" t="s">
        <v>1937</v>
      </c>
      <c r="D1553" t="s">
        <v>4661</v>
      </c>
      <c r="E1553" t="s">
        <v>4734</v>
      </c>
    </row>
    <row r="1554" spans="1:5">
      <c r="A1554" t="s">
        <v>5023</v>
      </c>
      <c r="B1554" t="s">
        <v>3526</v>
      </c>
      <c r="C1554" t="s">
        <v>4736</v>
      </c>
      <c r="D1554" t="s">
        <v>4661</v>
      </c>
      <c r="E1554" t="s">
        <v>4737</v>
      </c>
    </row>
    <row r="1555" spans="1:5">
      <c r="A1555" t="s">
        <v>3015</v>
      </c>
      <c r="B1555" t="s">
        <v>6143</v>
      </c>
      <c r="C1555" t="s">
        <v>4739</v>
      </c>
      <c r="D1555" t="s">
        <v>4661</v>
      </c>
      <c r="E1555" t="s">
        <v>4740</v>
      </c>
    </row>
    <row r="1556" spans="1:5">
      <c r="A1556" t="s">
        <v>6342</v>
      </c>
      <c r="B1556" t="s">
        <v>7334</v>
      </c>
      <c r="C1556" t="s">
        <v>6345</v>
      </c>
      <c r="D1556" t="s">
        <v>4661</v>
      </c>
      <c r="E1556" t="s">
        <v>4278</v>
      </c>
    </row>
    <row r="1557" spans="1:5">
      <c r="A1557" t="s">
        <v>7186</v>
      </c>
      <c r="B1557" t="s">
        <v>906</v>
      </c>
      <c r="C1557" t="s">
        <v>2925</v>
      </c>
      <c r="D1557" t="s">
        <v>4661</v>
      </c>
      <c r="E1557" t="s">
        <v>1660</v>
      </c>
    </row>
    <row r="1558" spans="1:5">
      <c r="A1558" t="s">
        <v>7187</v>
      </c>
      <c r="B1558" t="s">
        <v>1487</v>
      </c>
      <c r="C1558" t="s">
        <v>1936</v>
      </c>
      <c r="D1558" t="s">
        <v>4661</v>
      </c>
      <c r="E1558" t="s">
        <v>4742</v>
      </c>
    </row>
    <row r="1559" spans="1:5">
      <c r="A1559" t="s">
        <v>7188</v>
      </c>
      <c r="B1559" t="s">
        <v>6144</v>
      </c>
      <c r="C1559" t="s">
        <v>4564</v>
      </c>
      <c r="D1559" t="s">
        <v>4661</v>
      </c>
      <c r="E1559" t="s">
        <v>4743</v>
      </c>
    </row>
    <row r="1560" spans="1:5">
      <c r="A1560" t="s">
        <v>3088</v>
      </c>
      <c r="B1560" t="s">
        <v>7335</v>
      </c>
      <c r="C1560" t="s">
        <v>4425</v>
      </c>
      <c r="D1560" t="s">
        <v>4661</v>
      </c>
      <c r="E1560" t="s">
        <v>1834</v>
      </c>
    </row>
    <row r="1561" spans="1:5">
      <c r="A1561" t="s">
        <v>1292</v>
      </c>
      <c r="B1561" t="s">
        <v>6145</v>
      </c>
      <c r="C1561" t="s">
        <v>1389</v>
      </c>
      <c r="D1561" t="s">
        <v>4661</v>
      </c>
      <c r="E1561" t="s">
        <v>3974</v>
      </c>
    </row>
    <row r="1562" spans="1:5">
      <c r="A1562" t="s">
        <v>2944</v>
      </c>
      <c r="B1562" t="s">
        <v>6146</v>
      </c>
      <c r="C1562" t="s">
        <v>4744</v>
      </c>
      <c r="D1562" t="s">
        <v>4661</v>
      </c>
      <c r="E1562" t="s">
        <v>4748</v>
      </c>
    </row>
    <row r="1563" spans="1:5">
      <c r="A1563" t="s">
        <v>5534</v>
      </c>
      <c r="B1563" t="s">
        <v>6147</v>
      </c>
      <c r="C1563" t="s">
        <v>4749</v>
      </c>
      <c r="D1563" t="s">
        <v>4661</v>
      </c>
      <c r="E1563" t="s">
        <v>2528</v>
      </c>
    </row>
    <row r="1564" spans="1:5">
      <c r="A1564" t="s">
        <v>1316</v>
      </c>
      <c r="B1564" t="s">
        <v>6148</v>
      </c>
      <c r="C1564" t="s">
        <v>2873</v>
      </c>
      <c r="D1564" t="s">
        <v>4661</v>
      </c>
      <c r="E1564" t="s">
        <v>2165</v>
      </c>
    </row>
    <row r="1565" spans="1:5">
      <c r="A1565" t="s">
        <v>7189</v>
      </c>
      <c r="B1565" t="s">
        <v>4738</v>
      </c>
      <c r="C1565" t="s">
        <v>4750</v>
      </c>
      <c r="D1565" t="s">
        <v>4661</v>
      </c>
      <c r="E1565" t="s">
        <v>4752</v>
      </c>
    </row>
    <row r="1566" spans="1:5">
      <c r="A1566" t="s">
        <v>7190</v>
      </c>
      <c r="B1566" t="s">
        <v>6150</v>
      </c>
      <c r="C1566" t="s">
        <v>4754</v>
      </c>
      <c r="D1566" t="s">
        <v>4661</v>
      </c>
      <c r="E1566" t="s">
        <v>1635</v>
      </c>
    </row>
    <row r="1567" spans="1:5">
      <c r="A1567" t="s">
        <v>4977</v>
      </c>
      <c r="B1567" t="s">
        <v>725</v>
      </c>
      <c r="C1567" t="s">
        <v>1609</v>
      </c>
      <c r="D1567" t="s">
        <v>4661</v>
      </c>
      <c r="E1567" t="s">
        <v>4756</v>
      </c>
    </row>
    <row r="1568" spans="1:5">
      <c r="A1568" t="s">
        <v>7031</v>
      </c>
      <c r="B1568" t="s">
        <v>6151</v>
      </c>
      <c r="C1568" t="s">
        <v>2226</v>
      </c>
      <c r="D1568" t="s">
        <v>4661</v>
      </c>
      <c r="E1568" t="s">
        <v>3985</v>
      </c>
    </row>
    <row r="1569" spans="1:5">
      <c r="A1569" t="s">
        <v>4759</v>
      </c>
      <c r="B1569" t="s">
        <v>7336</v>
      </c>
      <c r="C1569" t="s">
        <v>6346</v>
      </c>
      <c r="D1569" t="s">
        <v>4759</v>
      </c>
    </row>
    <row r="1570" spans="1:5">
      <c r="A1570" t="s">
        <v>2654</v>
      </c>
      <c r="B1570" t="s">
        <v>3760</v>
      </c>
      <c r="C1570" t="s">
        <v>4757</v>
      </c>
      <c r="D1570" t="s">
        <v>4759</v>
      </c>
      <c r="E1570" t="s">
        <v>4760</v>
      </c>
    </row>
    <row r="1571" spans="1:5">
      <c r="A1571" t="s">
        <v>3824</v>
      </c>
      <c r="B1571" t="s">
        <v>5688</v>
      </c>
      <c r="C1571" t="s">
        <v>4762</v>
      </c>
      <c r="D1571" t="s">
        <v>4759</v>
      </c>
      <c r="E1571" t="s">
        <v>4763</v>
      </c>
    </row>
    <row r="1572" spans="1:5">
      <c r="A1572" t="s">
        <v>7191</v>
      </c>
      <c r="B1572" t="s">
        <v>6152</v>
      </c>
      <c r="C1572" t="s">
        <v>4764</v>
      </c>
      <c r="D1572" t="s">
        <v>4759</v>
      </c>
      <c r="E1572" t="s">
        <v>4085</v>
      </c>
    </row>
    <row r="1573" spans="1:5">
      <c r="A1573" t="s">
        <v>7192</v>
      </c>
      <c r="B1573" t="s">
        <v>6153</v>
      </c>
      <c r="C1573" t="s">
        <v>4767</v>
      </c>
      <c r="D1573" t="s">
        <v>4759</v>
      </c>
      <c r="E1573" t="s">
        <v>4768</v>
      </c>
    </row>
    <row r="1574" spans="1:5">
      <c r="A1574" t="s">
        <v>7193</v>
      </c>
      <c r="B1574" t="s">
        <v>6154</v>
      </c>
      <c r="C1574" t="s">
        <v>884</v>
      </c>
      <c r="D1574" t="s">
        <v>4759</v>
      </c>
      <c r="E1574" t="s">
        <v>4770</v>
      </c>
    </row>
    <row r="1575" spans="1:5">
      <c r="A1575" t="s">
        <v>7194</v>
      </c>
      <c r="B1575" t="s">
        <v>4212</v>
      </c>
      <c r="C1575" t="s">
        <v>4771</v>
      </c>
      <c r="D1575" t="s">
        <v>4759</v>
      </c>
      <c r="E1575" t="s">
        <v>4772</v>
      </c>
    </row>
    <row r="1576" spans="1:5">
      <c r="A1576" t="s">
        <v>7195</v>
      </c>
      <c r="B1576" t="s">
        <v>6155</v>
      </c>
      <c r="C1576" t="s">
        <v>1053</v>
      </c>
      <c r="D1576" t="s">
        <v>4759</v>
      </c>
      <c r="E1576" t="s">
        <v>4775</v>
      </c>
    </row>
    <row r="1577" spans="1:5">
      <c r="A1577" t="s">
        <v>7196</v>
      </c>
      <c r="B1577" t="s">
        <v>6156</v>
      </c>
      <c r="C1577" t="s">
        <v>3819</v>
      </c>
      <c r="D1577" t="s">
        <v>4759</v>
      </c>
      <c r="E1577" t="s">
        <v>4778</v>
      </c>
    </row>
    <row r="1578" spans="1:5">
      <c r="A1578" t="s">
        <v>1809</v>
      </c>
      <c r="B1578" t="s">
        <v>6157</v>
      </c>
      <c r="C1578" t="s">
        <v>2635</v>
      </c>
      <c r="D1578" t="s">
        <v>4759</v>
      </c>
      <c r="E1578" t="s">
        <v>2900</v>
      </c>
    </row>
    <row r="1579" spans="1:5">
      <c r="A1579" t="s">
        <v>7197</v>
      </c>
      <c r="B1579" t="s">
        <v>6158</v>
      </c>
      <c r="C1579" t="s">
        <v>1518</v>
      </c>
      <c r="D1579" t="s">
        <v>4759</v>
      </c>
      <c r="E1579" t="s">
        <v>3290</v>
      </c>
    </row>
    <row r="1580" spans="1:5">
      <c r="A1580" t="s">
        <v>2159</v>
      </c>
      <c r="B1580" t="s">
        <v>5837</v>
      </c>
      <c r="C1580" t="s">
        <v>1091</v>
      </c>
      <c r="D1580" t="s">
        <v>4759</v>
      </c>
      <c r="E1580" t="s">
        <v>3588</v>
      </c>
    </row>
    <row r="1581" spans="1:5">
      <c r="A1581" t="s">
        <v>6582</v>
      </c>
      <c r="B1581" t="s">
        <v>6159</v>
      </c>
      <c r="C1581" t="s">
        <v>2680</v>
      </c>
      <c r="D1581" t="s">
        <v>4759</v>
      </c>
      <c r="E1581" t="s">
        <v>2947</v>
      </c>
    </row>
    <row r="1582" spans="1:5">
      <c r="A1582" t="s">
        <v>7198</v>
      </c>
      <c r="B1582" t="s">
        <v>2026</v>
      </c>
      <c r="C1582" t="s">
        <v>4363</v>
      </c>
      <c r="D1582" t="s">
        <v>4759</v>
      </c>
      <c r="E1582" t="s">
        <v>1578</v>
      </c>
    </row>
    <row r="1583" spans="1:5">
      <c r="A1583" t="s">
        <v>7199</v>
      </c>
      <c r="B1583" t="s">
        <v>6160</v>
      </c>
      <c r="C1583" t="s">
        <v>4780</v>
      </c>
      <c r="D1583" t="s">
        <v>4759</v>
      </c>
      <c r="E1583" t="s">
        <v>3765</v>
      </c>
    </row>
    <row r="1584" spans="1:5">
      <c r="A1584" t="s">
        <v>3323</v>
      </c>
      <c r="B1584" t="s">
        <v>6064</v>
      </c>
      <c r="C1584" t="s">
        <v>3208</v>
      </c>
      <c r="D1584" t="s">
        <v>4759</v>
      </c>
      <c r="E1584" t="s">
        <v>3026</v>
      </c>
    </row>
    <row r="1585" spans="1:5">
      <c r="A1585" t="s">
        <v>7200</v>
      </c>
      <c r="B1585" t="s">
        <v>6162</v>
      </c>
      <c r="C1585" t="s">
        <v>232</v>
      </c>
      <c r="D1585" t="s">
        <v>4759</v>
      </c>
      <c r="E1585" t="s">
        <v>3117</v>
      </c>
    </row>
    <row r="1586" spans="1:5">
      <c r="A1586" t="s">
        <v>7201</v>
      </c>
      <c r="B1586" t="s">
        <v>1431</v>
      </c>
      <c r="C1586" t="s">
        <v>4781</v>
      </c>
      <c r="D1586" t="s">
        <v>4759</v>
      </c>
      <c r="E1586" t="s">
        <v>715</v>
      </c>
    </row>
    <row r="1587" spans="1:5">
      <c r="A1587" t="s">
        <v>4671</v>
      </c>
      <c r="B1587" t="s">
        <v>6163</v>
      </c>
      <c r="C1587" t="s">
        <v>4782</v>
      </c>
      <c r="D1587" t="s">
        <v>4759</v>
      </c>
      <c r="E1587" t="s">
        <v>4785</v>
      </c>
    </row>
    <row r="1588" spans="1:5">
      <c r="A1588" t="s">
        <v>5994</v>
      </c>
      <c r="B1588" t="s">
        <v>6164</v>
      </c>
      <c r="C1588" t="s">
        <v>4786</v>
      </c>
      <c r="D1588" t="s">
        <v>4759</v>
      </c>
      <c r="E1588" t="s">
        <v>2298</v>
      </c>
    </row>
    <row r="1589" spans="1:5">
      <c r="A1589" t="s">
        <v>5728</v>
      </c>
      <c r="B1589" t="s">
        <v>6166</v>
      </c>
      <c r="C1589" t="s">
        <v>4787</v>
      </c>
      <c r="D1589" t="s">
        <v>4759</v>
      </c>
      <c r="E1589" t="s">
        <v>441</v>
      </c>
    </row>
    <row r="1590" spans="1:5">
      <c r="A1590" t="s">
        <v>4788</v>
      </c>
      <c r="B1590" t="s">
        <v>7337</v>
      </c>
      <c r="C1590" t="s">
        <v>6347</v>
      </c>
      <c r="D1590" t="s">
        <v>4788</v>
      </c>
    </row>
    <row r="1591" spans="1:5">
      <c r="A1591" t="s">
        <v>6817</v>
      </c>
      <c r="B1591" t="s">
        <v>5938</v>
      </c>
      <c r="C1591" t="s">
        <v>559</v>
      </c>
      <c r="D1591" t="s">
        <v>4788</v>
      </c>
      <c r="E1591" t="s">
        <v>921</v>
      </c>
    </row>
    <row r="1592" spans="1:5">
      <c r="A1592" t="s">
        <v>5352</v>
      </c>
      <c r="B1592" t="s">
        <v>6168</v>
      </c>
      <c r="C1592" t="s">
        <v>4791</v>
      </c>
      <c r="D1592" t="s">
        <v>4788</v>
      </c>
      <c r="E1592" t="s">
        <v>776</v>
      </c>
    </row>
    <row r="1593" spans="1:5">
      <c r="A1593" t="s">
        <v>4019</v>
      </c>
      <c r="B1593" t="s">
        <v>231</v>
      </c>
      <c r="C1593" t="s">
        <v>4324</v>
      </c>
      <c r="D1593" t="s">
        <v>4788</v>
      </c>
      <c r="E1593" t="s">
        <v>4792</v>
      </c>
    </row>
    <row r="1594" spans="1:5">
      <c r="A1594" t="s">
        <v>5778</v>
      </c>
      <c r="B1594" t="s">
        <v>6169</v>
      </c>
      <c r="C1594" t="s">
        <v>972</v>
      </c>
      <c r="D1594" t="s">
        <v>4788</v>
      </c>
      <c r="E1594" t="s">
        <v>4793</v>
      </c>
    </row>
    <row r="1595" spans="1:5">
      <c r="A1595" t="s">
        <v>5110</v>
      </c>
      <c r="B1595" t="s">
        <v>1348</v>
      </c>
      <c r="C1595" t="s">
        <v>3518</v>
      </c>
      <c r="D1595" t="s">
        <v>4788</v>
      </c>
      <c r="E1595" t="s">
        <v>4796</v>
      </c>
    </row>
    <row r="1596" spans="1:5">
      <c r="A1596" t="s">
        <v>7202</v>
      </c>
      <c r="B1596" t="s">
        <v>80</v>
      </c>
      <c r="C1596" t="s">
        <v>3647</v>
      </c>
      <c r="D1596" t="s">
        <v>4788</v>
      </c>
      <c r="E1596" t="s">
        <v>1547</v>
      </c>
    </row>
    <row r="1597" spans="1:5">
      <c r="A1597" t="s">
        <v>3975</v>
      </c>
      <c r="B1597" t="s">
        <v>76</v>
      </c>
      <c r="C1597" t="s">
        <v>4783</v>
      </c>
      <c r="D1597" t="s">
        <v>4788</v>
      </c>
      <c r="E1597" t="s">
        <v>4798</v>
      </c>
    </row>
    <row r="1598" spans="1:5">
      <c r="A1598" t="s">
        <v>5217</v>
      </c>
      <c r="B1598" t="s">
        <v>6172</v>
      </c>
      <c r="C1598" t="s">
        <v>412</v>
      </c>
      <c r="D1598" t="s">
        <v>4788</v>
      </c>
      <c r="E1598" t="s">
        <v>4799</v>
      </c>
    </row>
    <row r="1599" spans="1:5">
      <c r="A1599" t="s">
        <v>7203</v>
      </c>
      <c r="B1599" t="s">
        <v>6174</v>
      </c>
      <c r="C1599" t="s">
        <v>3466</v>
      </c>
      <c r="D1599" t="s">
        <v>4788</v>
      </c>
      <c r="E1599" t="s">
        <v>1332</v>
      </c>
    </row>
    <row r="1600" spans="1:5">
      <c r="A1600" t="s">
        <v>6907</v>
      </c>
      <c r="B1600" t="s">
        <v>5317</v>
      </c>
      <c r="C1600" t="s">
        <v>4801</v>
      </c>
      <c r="D1600" t="s">
        <v>4788</v>
      </c>
      <c r="E1600" t="s">
        <v>2554</v>
      </c>
    </row>
    <row r="1601" spans="1:5">
      <c r="A1601" t="s">
        <v>7204</v>
      </c>
      <c r="B1601" t="s">
        <v>2761</v>
      </c>
      <c r="C1601" t="s">
        <v>4802</v>
      </c>
      <c r="D1601" t="s">
        <v>4788</v>
      </c>
      <c r="E1601" t="s">
        <v>3844</v>
      </c>
    </row>
    <row r="1602" spans="1:5">
      <c r="A1602" t="s">
        <v>789</v>
      </c>
      <c r="B1602" t="s">
        <v>6175</v>
      </c>
      <c r="C1602" t="s">
        <v>4803</v>
      </c>
      <c r="D1602" t="s">
        <v>4788</v>
      </c>
      <c r="E1602" t="s">
        <v>2140</v>
      </c>
    </row>
    <row r="1603" spans="1:5">
      <c r="A1603" t="s">
        <v>7205</v>
      </c>
      <c r="B1603" t="s">
        <v>6176</v>
      </c>
      <c r="C1603" t="s">
        <v>149</v>
      </c>
      <c r="D1603" t="s">
        <v>4788</v>
      </c>
      <c r="E1603" t="s">
        <v>4557</v>
      </c>
    </row>
    <row r="1604" spans="1:5">
      <c r="A1604" t="s">
        <v>3142</v>
      </c>
      <c r="B1604" t="s">
        <v>1083</v>
      </c>
      <c r="C1604" t="s">
        <v>4804</v>
      </c>
      <c r="D1604" t="s">
        <v>4788</v>
      </c>
      <c r="E1604" t="s">
        <v>4805</v>
      </c>
    </row>
    <row r="1605" spans="1:5">
      <c r="A1605" t="s">
        <v>6133</v>
      </c>
      <c r="B1605" t="s">
        <v>6177</v>
      </c>
      <c r="C1605" t="s">
        <v>4807</v>
      </c>
      <c r="D1605" t="s">
        <v>4788</v>
      </c>
      <c r="E1605" t="s">
        <v>4809</v>
      </c>
    </row>
    <row r="1606" spans="1:5">
      <c r="A1606" t="s">
        <v>7206</v>
      </c>
      <c r="B1606" t="s">
        <v>5727</v>
      </c>
      <c r="C1606" t="s">
        <v>4810</v>
      </c>
      <c r="D1606" t="s">
        <v>4788</v>
      </c>
      <c r="E1606" t="s">
        <v>388</v>
      </c>
    </row>
    <row r="1607" spans="1:5">
      <c r="A1607" t="s">
        <v>6402</v>
      </c>
      <c r="B1607" t="s">
        <v>6178</v>
      </c>
      <c r="C1607" t="s">
        <v>3226</v>
      </c>
      <c r="D1607" t="s">
        <v>4788</v>
      </c>
      <c r="E1607" t="s">
        <v>4811</v>
      </c>
    </row>
    <row r="1608" spans="1:5">
      <c r="A1608" t="s">
        <v>7207</v>
      </c>
      <c r="B1608" t="s">
        <v>6179</v>
      </c>
      <c r="C1608" t="s">
        <v>4815</v>
      </c>
      <c r="D1608" t="s">
        <v>4788</v>
      </c>
      <c r="E1608" t="s">
        <v>4816</v>
      </c>
    </row>
    <row r="1609" spans="1:5">
      <c r="A1609" t="s">
        <v>7208</v>
      </c>
      <c r="B1609" t="s">
        <v>6180</v>
      </c>
      <c r="C1609" t="s">
        <v>266</v>
      </c>
      <c r="D1609" t="s">
        <v>4788</v>
      </c>
      <c r="E1609" t="s">
        <v>4820</v>
      </c>
    </row>
    <row r="1610" spans="1:5">
      <c r="A1610" t="s">
        <v>7209</v>
      </c>
      <c r="B1610" t="s">
        <v>6181</v>
      </c>
      <c r="C1610" t="s">
        <v>1688</v>
      </c>
      <c r="D1610" t="s">
        <v>4788</v>
      </c>
      <c r="E1610" t="s">
        <v>4821</v>
      </c>
    </row>
    <row r="1611" spans="1:5">
      <c r="A1611" t="s">
        <v>3845</v>
      </c>
      <c r="B1611" t="s">
        <v>2283</v>
      </c>
      <c r="C1611" t="s">
        <v>4601</v>
      </c>
      <c r="D1611" t="s">
        <v>4788</v>
      </c>
      <c r="E1611" t="s">
        <v>4822</v>
      </c>
    </row>
    <row r="1612" spans="1:5">
      <c r="A1612" t="s">
        <v>4827</v>
      </c>
      <c r="B1612" t="s">
        <v>4362</v>
      </c>
      <c r="C1612" t="s">
        <v>6348</v>
      </c>
      <c r="D1612" t="s">
        <v>4827</v>
      </c>
    </row>
    <row r="1613" spans="1:5">
      <c r="A1613" t="s">
        <v>5499</v>
      </c>
      <c r="B1613" t="s">
        <v>6183</v>
      </c>
      <c r="C1613" t="s">
        <v>4826</v>
      </c>
      <c r="D1613" t="s">
        <v>4827</v>
      </c>
      <c r="E1613" t="s">
        <v>2458</v>
      </c>
    </row>
    <row r="1614" spans="1:5">
      <c r="A1614" t="s">
        <v>7210</v>
      </c>
      <c r="B1614" t="s">
        <v>6184</v>
      </c>
      <c r="C1614" t="s">
        <v>4828</v>
      </c>
      <c r="D1614" t="s">
        <v>4827</v>
      </c>
      <c r="E1614" t="s">
        <v>4830</v>
      </c>
    </row>
    <row r="1615" spans="1:5">
      <c r="A1615" t="s">
        <v>7211</v>
      </c>
      <c r="B1615" t="s">
        <v>534</v>
      </c>
      <c r="C1615" t="s">
        <v>4831</v>
      </c>
      <c r="D1615" t="s">
        <v>4827</v>
      </c>
      <c r="E1615" t="s">
        <v>4832</v>
      </c>
    </row>
    <row r="1616" spans="1:5">
      <c r="A1616" t="s">
        <v>7212</v>
      </c>
      <c r="B1616" t="s">
        <v>2906</v>
      </c>
      <c r="C1616" t="s">
        <v>1545</v>
      </c>
      <c r="D1616" t="s">
        <v>4827</v>
      </c>
      <c r="E1616" t="s">
        <v>3604</v>
      </c>
    </row>
    <row r="1617" spans="1:5">
      <c r="A1617" t="s">
        <v>4695</v>
      </c>
      <c r="B1617" t="s">
        <v>6185</v>
      </c>
      <c r="C1617" t="s">
        <v>622</v>
      </c>
      <c r="D1617" t="s">
        <v>4827</v>
      </c>
      <c r="E1617" t="s">
        <v>3120</v>
      </c>
    </row>
    <row r="1618" spans="1:5">
      <c r="A1618" t="s">
        <v>5634</v>
      </c>
      <c r="B1618" t="s">
        <v>6186</v>
      </c>
      <c r="C1618" t="s">
        <v>4835</v>
      </c>
      <c r="D1618" t="s">
        <v>4827</v>
      </c>
      <c r="E1618" t="s">
        <v>4838</v>
      </c>
    </row>
    <row r="1619" spans="1:5">
      <c r="A1619" t="s">
        <v>1619</v>
      </c>
      <c r="B1619" t="s">
        <v>368</v>
      </c>
      <c r="C1619" t="s">
        <v>4840</v>
      </c>
      <c r="D1619" t="s">
        <v>4827</v>
      </c>
      <c r="E1619" t="s">
        <v>528</v>
      </c>
    </row>
    <row r="1620" spans="1:5">
      <c r="A1620" t="s">
        <v>7213</v>
      </c>
      <c r="B1620" t="s">
        <v>6187</v>
      </c>
      <c r="C1620" t="s">
        <v>4844</v>
      </c>
      <c r="D1620" t="s">
        <v>4827</v>
      </c>
      <c r="E1620" t="s">
        <v>4845</v>
      </c>
    </row>
    <row r="1621" spans="1:5">
      <c r="A1621" t="s">
        <v>7214</v>
      </c>
      <c r="B1621" t="s">
        <v>6188</v>
      </c>
      <c r="C1621" t="s">
        <v>4846</v>
      </c>
      <c r="D1621" t="s">
        <v>4827</v>
      </c>
      <c r="E1621" t="s">
        <v>4847</v>
      </c>
    </row>
    <row r="1622" spans="1:5">
      <c r="A1622" t="s">
        <v>5126</v>
      </c>
      <c r="B1622" t="s">
        <v>3550</v>
      </c>
      <c r="C1622" t="s">
        <v>4849</v>
      </c>
      <c r="D1622" t="s">
        <v>4827</v>
      </c>
      <c r="E1622" t="s">
        <v>4586</v>
      </c>
    </row>
    <row r="1623" spans="1:5">
      <c r="A1623" t="s">
        <v>7215</v>
      </c>
      <c r="B1623" t="s">
        <v>6189</v>
      </c>
      <c r="C1623" t="s">
        <v>3849</v>
      </c>
      <c r="D1623" t="s">
        <v>4827</v>
      </c>
      <c r="E1623" t="s">
        <v>4850</v>
      </c>
    </row>
    <row r="1624" spans="1:5">
      <c r="A1624" t="s">
        <v>7216</v>
      </c>
      <c r="B1624" t="s">
        <v>4293</v>
      </c>
      <c r="C1624" t="s">
        <v>2894</v>
      </c>
      <c r="D1624" t="s">
        <v>4827</v>
      </c>
      <c r="E1624" t="s">
        <v>1983</v>
      </c>
    </row>
    <row r="1625" spans="1:5">
      <c r="A1625" t="s">
        <v>5450</v>
      </c>
      <c r="B1625" t="s">
        <v>6190</v>
      </c>
      <c r="C1625" t="s">
        <v>4852</v>
      </c>
      <c r="D1625" t="s">
        <v>4827</v>
      </c>
      <c r="E1625" t="s">
        <v>4853</v>
      </c>
    </row>
    <row r="1626" spans="1:5">
      <c r="A1626" t="s">
        <v>7217</v>
      </c>
      <c r="B1626" t="s">
        <v>6191</v>
      </c>
      <c r="C1626" t="s">
        <v>4856</v>
      </c>
      <c r="D1626" t="s">
        <v>4827</v>
      </c>
      <c r="E1626" t="s">
        <v>2467</v>
      </c>
    </row>
    <row r="1627" spans="1:5">
      <c r="A1627" t="s">
        <v>7218</v>
      </c>
      <c r="B1627" t="s">
        <v>7338</v>
      </c>
      <c r="C1627" t="s">
        <v>1087</v>
      </c>
      <c r="D1627" t="s">
        <v>4827</v>
      </c>
      <c r="E1627" t="s">
        <v>1885</v>
      </c>
    </row>
    <row r="1628" spans="1:5">
      <c r="A1628" t="s">
        <v>5141</v>
      </c>
      <c r="B1628" t="s">
        <v>6192</v>
      </c>
      <c r="C1628" t="s">
        <v>3720</v>
      </c>
      <c r="D1628" t="s">
        <v>4827</v>
      </c>
      <c r="E1628" t="s">
        <v>4857</v>
      </c>
    </row>
    <row r="1629" spans="1:5">
      <c r="A1629" t="s">
        <v>6052</v>
      </c>
      <c r="B1629" t="s">
        <v>4027</v>
      </c>
      <c r="C1629" t="s">
        <v>3299</v>
      </c>
      <c r="D1629" t="s">
        <v>4827</v>
      </c>
      <c r="E1629" t="s">
        <v>192</v>
      </c>
    </row>
    <row r="1630" spans="1:5">
      <c r="A1630" t="s">
        <v>5192</v>
      </c>
      <c r="B1630" t="s">
        <v>2950</v>
      </c>
      <c r="C1630" t="s">
        <v>1630</v>
      </c>
      <c r="D1630" t="s">
        <v>4827</v>
      </c>
      <c r="E1630" t="s">
        <v>4217</v>
      </c>
    </row>
    <row r="1631" spans="1:5">
      <c r="A1631" t="s">
        <v>7219</v>
      </c>
      <c r="B1631" t="s">
        <v>6193</v>
      </c>
      <c r="C1631" t="s">
        <v>4814</v>
      </c>
      <c r="D1631" t="s">
        <v>4827</v>
      </c>
      <c r="E1631" t="s">
        <v>3030</v>
      </c>
    </row>
    <row r="1632" spans="1:5">
      <c r="A1632" t="s">
        <v>7221</v>
      </c>
      <c r="B1632" t="s">
        <v>6195</v>
      </c>
      <c r="C1632" t="s">
        <v>4214</v>
      </c>
      <c r="D1632" t="s">
        <v>4827</v>
      </c>
      <c r="E1632" t="s">
        <v>940</v>
      </c>
    </row>
    <row r="1633" spans="1:5">
      <c r="A1633" t="s">
        <v>2789</v>
      </c>
      <c r="B1633" t="s">
        <v>6196</v>
      </c>
      <c r="C1633" t="s">
        <v>4858</v>
      </c>
      <c r="D1633" t="s">
        <v>4827</v>
      </c>
      <c r="E1633" t="s">
        <v>4859</v>
      </c>
    </row>
    <row r="1634" spans="1:5">
      <c r="A1634" t="s">
        <v>7222</v>
      </c>
      <c r="B1634" t="s">
        <v>6197</v>
      </c>
      <c r="C1634" t="s">
        <v>4860</v>
      </c>
      <c r="D1634" t="s">
        <v>4827</v>
      </c>
      <c r="E1634" t="s">
        <v>1538</v>
      </c>
    </row>
    <row r="1635" spans="1:5">
      <c r="A1635" t="s">
        <v>7223</v>
      </c>
      <c r="B1635" t="s">
        <v>4390</v>
      </c>
      <c r="C1635" t="s">
        <v>756</v>
      </c>
      <c r="D1635" t="s">
        <v>4827</v>
      </c>
      <c r="E1635" t="s">
        <v>2103</v>
      </c>
    </row>
    <row r="1636" spans="1:5">
      <c r="A1636" t="s">
        <v>6236</v>
      </c>
      <c r="B1636" t="s">
        <v>4765</v>
      </c>
      <c r="C1636" t="s">
        <v>4861</v>
      </c>
      <c r="D1636" t="s">
        <v>4827</v>
      </c>
      <c r="E1636" t="s">
        <v>4862</v>
      </c>
    </row>
    <row r="1637" spans="1:5">
      <c r="A1637" t="s">
        <v>623</v>
      </c>
      <c r="B1637" t="s">
        <v>7339</v>
      </c>
      <c r="C1637" t="s">
        <v>6349</v>
      </c>
      <c r="D1637" t="s">
        <v>4827</v>
      </c>
      <c r="E1637" t="s">
        <v>3508</v>
      </c>
    </row>
    <row r="1638" spans="1:5">
      <c r="A1638" t="s">
        <v>7224</v>
      </c>
      <c r="B1638" t="s">
        <v>6198</v>
      </c>
      <c r="C1638" t="s">
        <v>4863</v>
      </c>
      <c r="D1638" t="s">
        <v>4827</v>
      </c>
      <c r="E1638" t="s">
        <v>3458</v>
      </c>
    </row>
    <row r="1639" spans="1:5">
      <c r="A1639" t="s">
        <v>7225</v>
      </c>
      <c r="B1639" t="s">
        <v>159</v>
      </c>
      <c r="C1639" t="s">
        <v>2658</v>
      </c>
      <c r="D1639" t="s">
        <v>4827</v>
      </c>
      <c r="E1639" t="s">
        <v>4320</v>
      </c>
    </row>
    <row r="1640" spans="1:5">
      <c r="A1640" t="s">
        <v>4603</v>
      </c>
      <c r="B1640" t="s">
        <v>1532</v>
      </c>
      <c r="C1640" t="s">
        <v>4865</v>
      </c>
      <c r="D1640" t="s">
        <v>4827</v>
      </c>
      <c r="E1640" t="s">
        <v>4866</v>
      </c>
    </row>
    <row r="1641" spans="1:5">
      <c r="A1641" t="s">
        <v>7226</v>
      </c>
      <c r="B1641" t="s">
        <v>4776</v>
      </c>
      <c r="C1641" t="s">
        <v>2731</v>
      </c>
      <c r="D1641" t="s">
        <v>4827</v>
      </c>
      <c r="E1641" t="s">
        <v>4443</v>
      </c>
    </row>
    <row r="1642" spans="1:5">
      <c r="A1642" t="s">
        <v>6530</v>
      </c>
      <c r="B1642" t="s">
        <v>6199</v>
      </c>
      <c r="C1642" t="s">
        <v>4405</v>
      </c>
      <c r="D1642" t="s">
        <v>4827</v>
      </c>
      <c r="E1642" t="s">
        <v>4378</v>
      </c>
    </row>
    <row r="1643" spans="1:5">
      <c r="A1643" t="s">
        <v>7228</v>
      </c>
      <c r="B1643" t="s">
        <v>6200</v>
      </c>
      <c r="C1643" t="s">
        <v>4315</v>
      </c>
      <c r="D1643" t="s">
        <v>4827</v>
      </c>
      <c r="E1643" t="s">
        <v>4021</v>
      </c>
    </row>
    <row r="1644" spans="1:5">
      <c r="A1644" t="s">
        <v>7230</v>
      </c>
      <c r="B1644" t="s">
        <v>4616</v>
      </c>
      <c r="C1644" t="s">
        <v>16</v>
      </c>
      <c r="D1644" t="s">
        <v>4827</v>
      </c>
      <c r="E1644" t="s">
        <v>1393</v>
      </c>
    </row>
    <row r="1645" spans="1:5">
      <c r="A1645" t="s">
        <v>1106</v>
      </c>
      <c r="B1645" t="s">
        <v>6204</v>
      </c>
      <c r="C1645" t="s">
        <v>3734</v>
      </c>
      <c r="D1645" t="s">
        <v>4827</v>
      </c>
      <c r="E1645" t="s">
        <v>1472</v>
      </c>
    </row>
    <row r="1646" spans="1:5">
      <c r="A1646" t="s">
        <v>4061</v>
      </c>
      <c r="B1646" t="s">
        <v>645</v>
      </c>
      <c r="C1646" t="s">
        <v>4868</v>
      </c>
      <c r="D1646" t="s">
        <v>4827</v>
      </c>
      <c r="E1646" t="s">
        <v>4869</v>
      </c>
    </row>
    <row r="1647" spans="1:5">
      <c r="A1647" t="s">
        <v>2592</v>
      </c>
      <c r="B1647" t="s">
        <v>6207</v>
      </c>
      <c r="C1647" t="s">
        <v>1727</v>
      </c>
      <c r="D1647" t="s">
        <v>4827</v>
      </c>
      <c r="E1647" t="s">
        <v>4870</v>
      </c>
    </row>
    <row r="1648" spans="1:5">
      <c r="A1648" t="s">
        <v>5425</v>
      </c>
      <c r="B1648" t="s">
        <v>6208</v>
      </c>
      <c r="C1648" t="s">
        <v>2758</v>
      </c>
      <c r="D1648" t="s">
        <v>4827</v>
      </c>
      <c r="E1648" t="s">
        <v>2672</v>
      </c>
    </row>
    <row r="1649" spans="1:5">
      <c r="A1649" t="s">
        <v>5279</v>
      </c>
      <c r="B1649" t="s">
        <v>1299</v>
      </c>
      <c r="C1649" t="s">
        <v>839</v>
      </c>
      <c r="D1649" t="s">
        <v>4827</v>
      </c>
      <c r="E1649" t="s">
        <v>4871</v>
      </c>
    </row>
    <row r="1650" spans="1:5">
      <c r="A1650" t="s">
        <v>4823</v>
      </c>
      <c r="B1650" t="s">
        <v>6210</v>
      </c>
      <c r="C1650" t="s">
        <v>3111</v>
      </c>
      <c r="D1650" t="s">
        <v>4827</v>
      </c>
      <c r="E1650" t="s">
        <v>4703</v>
      </c>
    </row>
    <row r="1651" spans="1:5">
      <c r="A1651" t="s">
        <v>7231</v>
      </c>
      <c r="B1651" t="s">
        <v>6212</v>
      </c>
      <c r="C1651" t="s">
        <v>216</v>
      </c>
      <c r="D1651" t="s">
        <v>4827</v>
      </c>
      <c r="E1651" t="s">
        <v>2302</v>
      </c>
    </row>
    <row r="1652" spans="1:5">
      <c r="A1652" t="s">
        <v>1395</v>
      </c>
      <c r="B1652" t="s">
        <v>3742</v>
      </c>
      <c r="C1652" t="s">
        <v>4875</v>
      </c>
      <c r="D1652" t="s">
        <v>4827</v>
      </c>
      <c r="E1652" t="s">
        <v>4879</v>
      </c>
    </row>
    <row r="1653" spans="1:5">
      <c r="A1653" t="s">
        <v>7232</v>
      </c>
      <c r="B1653" t="s">
        <v>6214</v>
      </c>
      <c r="C1653" t="s">
        <v>4881</v>
      </c>
      <c r="D1653" t="s">
        <v>4827</v>
      </c>
      <c r="E1653" t="s">
        <v>4644</v>
      </c>
    </row>
    <row r="1654" spans="1:5">
      <c r="A1654" t="s">
        <v>7233</v>
      </c>
      <c r="B1654" t="s">
        <v>6216</v>
      </c>
      <c r="C1654" t="s">
        <v>3748</v>
      </c>
      <c r="D1654" t="s">
        <v>4827</v>
      </c>
      <c r="E1654" t="s">
        <v>3179</v>
      </c>
    </row>
    <row r="1655" spans="1:5">
      <c r="A1655" t="s">
        <v>5056</v>
      </c>
      <c r="B1655" t="s">
        <v>5229</v>
      </c>
      <c r="C1655" t="s">
        <v>4883</v>
      </c>
      <c r="D1655" t="s">
        <v>4827</v>
      </c>
      <c r="E1655" t="s">
        <v>4884</v>
      </c>
    </row>
    <row r="1656" spans="1:5">
      <c r="A1656" t="s">
        <v>4205</v>
      </c>
      <c r="B1656" t="s">
        <v>376</v>
      </c>
      <c r="C1656" t="s">
        <v>4885</v>
      </c>
      <c r="D1656" t="s">
        <v>4827</v>
      </c>
      <c r="E1656" t="s">
        <v>2192</v>
      </c>
    </row>
    <row r="1657" spans="1:5">
      <c r="A1657" t="s">
        <v>2408</v>
      </c>
      <c r="B1657" t="s">
        <v>6217</v>
      </c>
      <c r="C1657" t="s">
        <v>4886</v>
      </c>
      <c r="D1657" t="s">
        <v>4827</v>
      </c>
      <c r="E1657" t="s">
        <v>957</v>
      </c>
    </row>
    <row r="1658" spans="1:5">
      <c r="A1658" t="s">
        <v>576</v>
      </c>
      <c r="B1658" t="s">
        <v>5843</v>
      </c>
      <c r="C1658" t="s">
        <v>5387</v>
      </c>
      <c r="D1658" t="s">
        <v>576</v>
      </c>
    </row>
    <row r="1659" spans="1:5">
      <c r="A1659" t="s">
        <v>4444</v>
      </c>
      <c r="B1659" t="s">
        <v>2575</v>
      </c>
      <c r="C1659" t="s">
        <v>4887</v>
      </c>
      <c r="D1659" t="s">
        <v>576</v>
      </c>
      <c r="E1659" t="s">
        <v>299</v>
      </c>
    </row>
    <row r="1660" spans="1:5">
      <c r="A1660" t="s">
        <v>7234</v>
      </c>
      <c r="B1660" t="s">
        <v>4500</v>
      </c>
      <c r="C1660" t="s">
        <v>125</v>
      </c>
      <c r="D1660" t="s">
        <v>576</v>
      </c>
      <c r="E1660" t="s">
        <v>4888</v>
      </c>
    </row>
    <row r="1661" spans="1:5">
      <c r="A1661" t="s">
        <v>2970</v>
      </c>
      <c r="B1661" t="s">
        <v>1646</v>
      </c>
      <c r="C1661" t="s">
        <v>4889</v>
      </c>
      <c r="D1661" t="s">
        <v>576</v>
      </c>
      <c r="E1661" t="s">
        <v>4890</v>
      </c>
    </row>
    <row r="1662" spans="1:5">
      <c r="A1662" t="s">
        <v>1929</v>
      </c>
      <c r="B1662" t="s">
        <v>6218</v>
      </c>
      <c r="C1662" t="s">
        <v>2712</v>
      </c>
      <c r="D1662" t="s">
        <v>576</v>
      </c>
      <c r="E1662" t="s">
        <v>4891</v>
      </c>
    </row>
    <row r="1663" spans="1:5">
      <c r="A1663" t="s">
        <v>262</v>
      </c>
      <c r="B1663" t="s">
        <v>6219</v>
      </c>
      <c r="C1663" t="s">
        <v>4825</v>
      </c>
      <c r="D1663" t="s">
        <v>576</v>
      </c>
      <c r="E1663" t="s">
        <v>131</v>
      </c>
    </row>
    <row r="1664" spans="1:5">
      <c r="A1664" t="s">
        <v>5671</v>
      </c>
      <c r="B1664" t="s">
        <v>4931</v>
      </c>
      <c r="C1664" t="s">
        <v>4894</v>
      </c>
      <c r="D1664" t="s">
        <v>576</v>
      </c>
      <c r="E1664" t="s">
        <v>4896</v>
      </c>
    </row>
    <row r="1665" spans="1:5">
      <c r="A1665" t="s">
        <v>3763</v>
      </c>
      <c r="B1665" t="s">
        <v>2014</v>
      </c>
      <c r="C1665" t="s">
        <v>3222</v>
      </c>
      <c r="D1665" t="s">
        <v>576</v>
      </c>
      <c r="E1665" t="s">
        <v>4272</v>
      </c>
    </row>
    <row r="1666" spans="1:5">
      <c r="A1666" t="s">
        <v>7235</v>
      </c>
      <c r="B1666" t="s">
        <v>6220</v>
      </c>
      <c r="C1666" t="s">
        <v>1021</v>
      </c>
      <c r="D1666" t="s">
        <v>576</v>
      </c>
      <c r="E1666" t="s">
        <v>876</v>
      </c>
    </row>
    <row r="1667" spans="1:5">
      <c r="A1667" t="s">
        <v>7236</v>
      </c>
      <c r="B1667" t="s">
        <v>4993</v>
      </c>
      <c r="C1667" t="s">
        <v>4897</v>
      </c>
      <c r="D1667" t="s">
        <v>576</v>
      </c>
      <c r="E1667" t="s">
        <v>4899</v>
      </c>
    </row>
    <row r="1668" spans="1:5">
      <c r="A1668" t="s">
        <v>7237</v>
      </c>
      <c r="B1668" t="s">
        <v>6043</v>
      </c>
      <c r="C1668" t="s">
        <v>4900</v>
      </c>
      <c r="D1668" t="s">
        <v>576</v>
      </c>
      <c r="E1668" t="s">
        <v>1884</v>
      </c>
    </row>
    <row r="1669" spans="1:5">
      <c r="A1669" t="s">
        <v>7238</v>
      </c>
      <c r="B1669" t="s">
        <v>2251</v>
      </c>
      <c r="C1669" t="s">
        <v>4902</v>
      </c>
      <c r="D1669" t="s">
        <v>576</v>
      </c>
      <c r="E1669" t="s">
        <v>4904</v>
      </c>
    </row>
    <row r="1670" spans="1:5">
      <c r="A1670" t="s">
        <v>7239</v>
      </c>
      <c r="B1670" t="s">
        <v>6222</v>
      </c>
      <c r="C1670" t="s">
        <v>4477</v>
      </c>
      <c r="D1670" t="s">
        <v>576</v>
      </c>
      <c r="E1670" t="s">
        <v>1377</v>
      </c>
    </row>
    <row r="1671" spans="1:5">
      <c r="A1671" t="s">
        <v>7146</v>
      </c>
      <c r="B1671" t="s">
        <v>3797</v>
      </c>
      <c r="C1671" t="s">
        <v>4906</v>
      </c>
      <c r="D1671" t="s">
        <v>576</v>
      </c>
      <c r="E1671" t="s">
        <v>4909</v>
      </c>
    </row>
    <row r="1672" spans="1:5">
      <c r="A1672" t="s">
        <v>6757</v>
      </c>
      <c r="B1672" t="s">
        <v>5454</v>
      </c>
      <c r="C1672" t="s">
        <v>4910</v>
      </c>
      <c r="D1672" t="s">
        <v>576</v>
      </c>
      <c r="E1672" t="s">
        <v>4911</v>
      </c>
    </row>
    <row r="1673" spans="1:5">
      <c r="A1673" t="s">
        <v>7020</v>
      </c>
      <c r="B1673" t="s">
        <v>6223</v>
      </c>
      <c r="C1673" t="s">
        <v>4534</v>
      </c>
      <c r="D1673" t="s">
        <v>576</v>
      </c>
      <c r="E1673" t="s">
        <v>4912</v>
      </c>
    </row>
    <row r="1674" spans="1:5">
      <c r="A1674" t="s">
        <v>7241</v>
      </c>
      <c r="B1674" t="s">
        <v>4451</v>
      </c>
      <c r="C1674" t="s">
        <v>4914</v>
      </c>
      <c r="D1674" t="s">
        <v>576</v>
      </c>
      <c r="E1674" t="s">
        <v>4366</v>
      </c>
    </row>
    <row r="1675" spans="1:5">
      <c r="A1675" t="s">
        <v>5573</v>
      </c>
      <c r="B1675" t="s">
        <v>5446</v>
      </c>
      <c r="C1675" t="s">
        <v>4808</v>
      </c>
      <c r="D1675" t="s">
        <v>576</v>
      </c>
      <c r="E1675" t="s">
        <v>4917</v>
      </c>
    </row>
    <row r="1676" spans="1:5">
      <c r="A1676" t="s">
        <v>7242</v>
      </c>
      <c r="B1676" t="s">
        <v>4948</v>
      </c>
      <c r="C1676" t="s">
        <v>1693</v>
      </c>
      <c r="D1676" t="s">
        <v>576</v>
      </c>
      <c r="E1676" t="s">
        <v>2602</v>
      </c>
    </row>
    <row r="1677" spans="1:5">
      <c r="A1677" t="s">
        <v>783</v>
      </c>
      <c r="B1677" t="s">
        <v>2406</v>
      </c>
      <c r="C1677" t="s">
        <v>6351</v>
      </c>
      <c r="D1677" t="s">
        <v>783</v>
      </c>
    </row>
    <row r="1678" spans="1:5">
      <c r="A1678" t="s">
        <v>2312</v>
      </c>
      <c r="B1678" t="s">
        <v>4664</v>
      </c>
      <c r="C1678" t="s">
        <v>2670</v>
      </c>
      <c r="D1678" t="s">
        <v>783</v>
      </c>
      <c r="E1678" t="s">
        <v>1349</v>
      </c>
    </row>
    <row r="1679" spans="1:5">
      <c r="A1679" t="s">
        <v>7151</v>
      </c>
      <c r="B1679" t="s">
        <v>6224</v>
      </c>
      <c r="C1679" t="s">
        <v>295</v>
      </c>
      <c r="D1679" t="s">
        <v>783</v>
      </c>
      <c r="E1679" t="s">
        <v>1379</v>
      </c>
    </row>
    <row r="1680" spans="1:5">
      <c r="A1680" t="s">
        <v>7243</v>
      </c>
      <c r="B1680" t="s">
        <v>6225</v>
      </c>
      <c r="C1680" t="s">
        <v>3882</v>
      </c>
      <c r="D1680" t="s">
        <v>783</v>
      </c>
      <c r="E1680" t="s">
        <v>4572</v>
      </c>
    </row>
    <row r="1681" spans="1:5">
      <c r="A1681" t="s">
        <v>7245</v>
      </c>
      <c r="B1681" t="s">
        <v>6227</v>
      </c>
      <c r="C1681" t="s">
        <v>4919</v>
      </c>
      <c r="D1681" t="s">
        <v>783</v>
      </c>
      <c r="E1681" t="s">
        <v>4920</v>
      </c>
    </row>
    <row r="1682" spans="1:5">
      <c r="A1682" t="s">
        <v>5869</v>
      </c>
      <c r="B1682" t="s">
        <v>6228</v>
      </c>
      <c r="C1682" t="s">
        <v>2903</v>
      </c>
      <c r="D1682" t="s">
        <v>783</v>
      </c>
      <c r="E1682" t="s">
        <v>2493</v>
      </c>
    </row>
    <row r="1683" spans="1:5">
      <c r="A1683" t="s">
        <v>2175</v>
      </c>
      <c r="B1683" t="s">
        <v>4270</v>
      </c>
      <c r="C1683" t="s">
        <v>4922</v>
      </c>
      <c r="D1683" t="s">
        <v>783</v>
      </c>
      <c r="E1683" t="s">
        <v>2897</v>
      </c>
    </row>
    <row r="1684" spans="1:5">
      <c r="A1684" t="s">
        <v>2603</v>
      </c>
      <c r="B1684" t="s">
        <v>2325</v>
      </c>
      <c r="C1684" t="s">
        <v>4923</v>
      </c>
      <c r="D1684" t="s">
        <v>783</v>
      </c>
      <c r="E1684" t="s">
        <v>4925</v>
      </c>
    </row>
    <row r="1685" spans="1:5">
      <c r="A1685" t="s">
        <v>5789</v>
      </c>
      <c r="B1685" t="s">
        <v>3991</v>
      </c>
      <c r="C1685" t="s">
        <v>4928</v>
      </c>
      <c r="D1685" t="s">
        <v>783</v>
      </c>
      <c r="E1685" t="s">
        <v>4929</v>
      </c>
    </row>
    <row r="1686" spans="1:5">
      <c r="A1686" t="s">
        <v>7246</v>
      </c>
      <c r="B1686" t="s">
        <v>5038</v>
      </c>
      <c r="C1686" t="s">
        <v>4930</v>
      </c>
      <c r="D1686" t="s">
        <v>783</v>
      </c>
      <c r="E1686" t="s">
        <v>4933</v>
      </c>
    </row>
    <row r="1687" spans="1:5">
      <c r="A1687" t="s">
        <v>7247</v>
      </c>
      <c r="B1687" t="s">
        <v>3480</v>
      </c>
      <c r="C1687" t="s">
        <v>4934</v>
      </c>
      <c r="D1687" t="s">
        <v>783</v>
      </c>
      <c r="E1687" t="s">
        <v>4935</v>
      </c>
    </row>
    <row r="1688" spans="1:5">
      <c r="A1688" t="s">
        <v>3769</v>
      </c>
      <c r="B1688" t="s">
        <v>6230</v>
      </c>
      <c r="C1688" t="s">
        <v>2334</v>
      </c>
      <c r="D1688" t="s">
        <v>783</v>
      </c>
      <c r="E1688" t="s">
        <v>1859</v>
      </c>
    </row>
    <row r="1689" spans="1:5">
      <c r="A1689" t="s">
        <v>3092</v>
      </c>
      <c r="B1689" t="s">
        <v>6231</v>
      </c>
      <c r="C1689" t="s">
        <v>2143</v>
      </c>
      <c r="D1689" t="s">
        <v>783</v>
      </c>
      <c r="E1689" t="s">
        <v>3487</v>
      </c>
    </row>
    <row r="1690" spans="1:5">
      <c r="A1690" t="s">
        <v>2978</v>
      </c>
      <c r="B1690" t="s">
        <v>6232</v>
      </c>
      <c r="C1690" t="s">
        <v>4108</v>
      </c>
      <c r="D1690" t="s">
        <v>783</v>
      </c>
      <c r="E1690" t="s">
        <v>4937</v>
      </c>
    </row>
    <row r="1691" spans="1:5">
      <c r="A1691" t="s">
        <v>7248</v>
      </c>
      <c r="B1691" t="s">
        <v>6234</v>
      </c>
      <c r="C1691" t="s">
        <v>4939</v>
      </c>
      <c r="D1691" t="s">
        <v>783</v>
      </c>
      <c r="E1691" t="s">
        <v>4941</v>
      </c>
    </row>
    <row r="1692" spans="1:5">
      <c r="A1692" t="s">
        <v>4239</v>
      </c>
      <c r="B1692" t="s">
        <v>2615</v>
      </c>
      <c r="C1692" t="s">
        <v>4945</v>
      </c>
      <c r="D1692" t="s">
        <v>783</v>
      </c>
      <c r="E1692" t="s">
        <v>4137</v>
      </c>
    </row>
    <row r="1693" spans="1:5">
      <c r="A1693" t="s">
        <v>7249</v>
      </c>
      <c r="B1693" t="s">
        <v>6235</v>
      </c>
      <c r="C1693" t="s">
        <v>4946</v>
      </c>
      <c r="D1693" t="s">
        <v>783</v>
      </c>
      <c r="E1693" t="s">
        <v>4024</v>
      </c>
    </row>
    <row r="1694" spans="1:5">
      <c r="A1694" t="s">
        <v>205</v>
      </c>
      <c r="B1694" t="s">
        <v>5367</v>
      </c>
      <c r="C1694" t="s">
        <v>2031</v>
      </c>
      <c r="D1694" t="s">
        <v>783</v>
      </c>
      <c r="E1694" t="s">
        <v>503</v>
      </c>
    </row>
    <row r="1695" spans="1:5">
      <c r="A1695" t="s">
        <v>7250</v>
      </c>
      <c r="B1695" t="s">
        <v>2420</v>
      </c>
      <c r="C1695" t="s">
        <v>4104</v>
      </c>
      <c r="D1695" t="s">
        <v>783</v>
      </c>
      <c r="E1695" t="s">
        <v>504</v>
      </c>
    </row>
    <row r="1696" spans="1:5">
      <c r="A1696" t="s">
        <v>7251</v>
      </c>
      <c r="B1696" t="s">
        <v>2821</v>
      </c>
      <c r="C1696" t="s">
        <v>3627</v>
      </c>
      <c r="D1696" t="s">
        <v>783</v>
      </c>
      <c r="E1696" t="s">
        <v>4947</v>
      </c>
    </row>
    <row r="1697" spans="1:5">
      <c r="A1697" t="s">
        <v>7252</v>
      </c>
      <c r="B1697" t="s">
        <v>6237</v>
      </c>
      <c r="C1697" t="s">
        <v>4685</v>
      </c>
      <c r="D1697" t="s">
        <v>783</v>
      </c>
      <c r="E1697" t="s">
        <v>4755</v>
      </c>
    </row>
    <row r="1698" spans="1:5">
      <c r="A1698" t="s">
        <v>10</v>
      </c>
      <c r="B1698" t="s">
        <v>2646</v>
      </c>
      <c r="C1698" t="s">
        <v>3361</v>
      </c>
      <c r="D1698" t="s">
        <v>783</v>
      </c>
      <c r="E1698" t="s">
        <v>4800</v>
      </c>
    </row>
    <row r="1699" spans="1:5">
      <c r="A1699" t="s">
        <v>7131</v>
      </c>
      <c r="B1699" t="s">
        <v>6238</v>
      </c>
      <c r="C1699" t="s">
        <v>4949</v>
      </c>
      <c r="D1699" t="s">
        <v>783</v>
      </c>
      <c r="E1699" t="s">
        <v>2071</v>
      </c>
    </row>
    <row r="1700" spans="1:5">
      <c r="A1700" t="s">
        <v>569</v>
      </c>
      <c r="B1700" t="s">
        <v>7340</v>
      </c>
      <c r="C1700" t="s">
        <v>6352</v>
      </c>
      <c r="D1700" t="s">
        <v>783</v>
      </c>
      <c r="E1700" t="s">
        <v>1247</v>
      </c>
    </row>
    <row r="1701" spans="1:5">
      <c r="A1701" t="s">
        <v>7253</v>
      </c>
      <c r="B1701" t="s">
        <v>5301</v>
      </c>
      <c r="C1701" t="s">
        <v>2010</v>
      </c>
      <c r="D1701" t="s">
        <v>783</v>
      </c>
      <c r="E1701" t="s">
        <v>3432</v>
      </c>
    </row>
    <row r="1702" spans="1:5">
      <c r="A1702" t="s">
        <v>7255</v>
      </c>
      <c r="B1702" t="s">
        <v>4145</v>
      </c>
      <c r="C1702" t="s">
        <v>2244</v>
      </c>
      <c r="D1702" t="s">
        <v>783</v>
      </c>
      <c r="E1702" t="s">
        <v>4950</v>
      </c>
    </row>
    <row r="1703" spans="1:5">
      <c r="A1703" t="s">
        <v>2193</v>
      </c>
      <c r="B1703" t="s">
        <v>6239</v>
      </c>
      <c r="C1703" t="s">
        <v>3414</v>
      </c>
      <c r="D1703" t="s">
        <v>783</v>
      </c>
      <c r="E1703" t="s">
        <v>4953</v>
      </c>
    </row>
    <row r="1704" spans="1:5">
      <c r="A1704" t="s">
        <v>4955</v>
      </c>
      <c r="B1704" t="s">
        <v>5979</v>
      </c>
      <c r="C1704" t="s">
        <v>4143</v>
      </c>
      <c r="D1704" t="s">
        <v>4955</v>
      </c>
    </row>
    <row r="1705" spans="1:5">
      <c r="A1705" t="s">
        <v>1157</v>
      </c>
      <c r="B1705" t="s">
        <v>6240</v>
      </c>
      <c r="C1705" t="s">
        <v>4954</v>
      </c>
      <c r="D1705" t="s">
        <v>4955</v>
      </c>
      <c r="E1705" t="s">
        <v>552</v>
      </c>
    </row>
    <row r="1706" spans="1:5">
      <c r="A1706" t="s">
        <v>3572</v>
      </c>
      <c r="B1706" t="s">
        <v>3841</v>
      </c>
      <c r="C1706" t="s">
        <v>1594</v>
      </c>
      <c r="D1706" t="s">
        <v>4955</v>
      </c>
      <c r="E1706" t="s">
        <v>4956</v>
      </c>
    </row>
    <row r="1707" spans="1:5">
      <c r="A1707" t="s">
        <v>3173</v>
      </c>
      <c r="B1707" t="s">
        <v>6241</v>
      </c>
      <c r="C1707" t="s">
        <v>3054</v>
      </c>
      <c r="D1707" t="s">
        <v>4955</v>
      </c>
      <c r="E1707" t="s">
        <v>394</v>
      </c>
    </row>
    <row r="1708" spans="1:5">
      <c r="A1708" t="s">
        <v>7256</v>
      </c>
      <c r="B1708" t="s">
        <v>3082</v>
      </c>
      <c r="C1708" t="s">
        <v>3747</v>
      </c>
      <c r="D1708" t="s">
        <v>4955</v>
      </c>
      <c r="E1708" t="s">
        <v>140</v>
      </c>
    </row>
    <row r="1709" spans="1:5">
      <c r="A1709" t="s">
        <v>7257</v>
      </c>
      <c r="B1709" t="s">
        <v>6242</v>
      </c>
      <c r="C1709" t="s">
        <v>4957</v>
      </c>
      <c r="D1709" t="s">
        <v>4955</v>
      </c>
      <c r="E1709" t="s">
        <v>3229</v>
      </c>
    </row>
    <row r="1710" spans="1:5">
      <c r="A1710" t="s">
        <v>7258</v>
      </c>
      <c r="B1710" t="s">
        <v>4229</v>
      </c>
      <c r="C1710" t="s">
        <v>4959</v>
      </c>
      <c r="D1710" t="s">
        <v>4955</v>
      </c>
      <c r="E1710" t="s">
        <v>1457</v>
      </c>
    </row>
    <row r="1711" spans="1:5">
      <c r="A1711" t="s">
        <v>2158</v>
      </c>
      <c r="B1711" t="s">
        <v>3279</v>
      </c>
      <c r="C1711" t="s">
        <v>4960</v>
      </c>
      <c r="D1711" t="s">
        <v>4955</v>
      </c>
      <c r="E1711" t="s">
        <v>46</v>
      </c>
    </row>
    <row r="1712" spans="1:5">
      <c r="A1712" t="s">
        <v>7259</v>
      </c>
      <c r="B1712" t="s">
        <v>6243</v>
      </c>
      <c r="C1712" t="s">
        <v>3009</v>
      </c>
      <c r="D1712" t="s">
        <v>4955</v>
      </c>
      <c r="E1712" t="s">
        <v>4962</v>
      </c>
    </row>
    <row r="1713" spans="1:5">
      <c r="A1713" t="s">
        <v>7261</v>
      </c>
      <c r="B1713" t="s">
        <v>5770</v>
      </c>
      <c r="C1713" t="s">
        <v>2421</v>
      </c>
      <c r="D1713" t="s">
        <v>4955</v>
      </c>
      <c r="E1713" t="s">
        <v>2299</v>
      </c>
    </row>
    <row r="1714" spans="1:5">
      <c r="A1714" t="s">
        <v>2542</v>
      </c>
      <c r="B1714" t="s">
        <v>5002</v>
      </c>
      <c r="C1714" t="s">
        <v>2365</v>
      </c>
      <c r="D1714" t="s">
        <v>4955</v>
      </c>
      <c r="E1714" t="s">
        <v>4964</v>
      </c>
    </row>
    <row r="1715" spans="1:5">
      <c r="A1715" t="s">
        <v>7262</v>
      </c>
      <c r="B1715" t="s">
        <v>6244</v>
      </c>
      <c r="C1715" t="s">
        <v>4355</v>
      </c>
      <c r="D1715" t="s">
        <v>4955</v>
      </c>
      <c r="E1715" t="s">
        <v>4921</v>
      </c>
    </row>
    <row r="1716" spans="1:5">
      <c r="A1716" t="s">
        <v>7263</v>
      </c>
      <c r="B1716" t="s">
        <v>3081</v>
      </c>
      <c r="C1716" t="s">
        <v>1340</v>
      </c>
      <c r="D1716" t="s">
        <v>4955</v>
      </c>
      <c r="E1716" t="s">
        <v>4594</v>
      </c>
    </row>
    <row r="1717" spans="1:5">
      <c r="A1717" t="s">
        <v>7264</v>
      </c>
      <c r="B1717" t="s">
        <v>6246</v>
      </c>
      <c r="C1717" t="s">
        <v>2065</v>
      </c>
      <c r="D1717" t="s">
        <v>4955</v>
      </c>
      <c r="E1717" t="s">
        <v>4168</v>
      </c>
    </row>
    <row r="1718" spans="1:5">
      <c r="A1718" t="s">
        <v>7265</v>
      </c>
      <c r="B1718" t="s">
        <v>2858</v>
      </c>
      <c r="C1718" t="s">
        <v>4965</v>
      </c>
      <c r="D1718" t="s">
        <v>4955</v>
      </c>
      <c r="E1718" t="s">
        <v>4967</v>
      </c>
    </row>
    <row r="1719" spans="1:5">
      <c r="A1719" t="s">
        <v>1236</v>
      </c>
      <c r="B1719" t="s">
        <v>5289</v>
      </c>
      <c r="C1719" t="s">
        <v>4969</v>
      </c>
      <c r="D1719" t="s">
        <v>4955</v>
      </c>
      <c r="E1719" t="s">
        <v>4971</v>
      </c>
    </row>
    <row r="1720" spans="1:5">
      <c r="A1720" t="s">
        <v>3115</v>
      </c>
      <c r="B1720" t="s">
        <v>6247</v>
      </c>
      <c r="C1720" t="s">
        <v>3955</v>
      </c>
      <c r="D1720" t="s">
        <v>4955</v>
      </c>
      <c r="E1720" t="s">
        <v>1666</v>
      </c>
    </row>
    <row r="1721" spans="1:5">
      <c r="A1721" t="s">
        <v>7266</v>
      </c>
      <c r="B1721" t="s">
        <v>3898</v>
      </c>
      <c r="C1721" t="s">
        <v>4973</v>
      </c>
      <c r="D1721" t="s">
        <v>4955</v>
      </c>
      <c r="E1721" t="s">
        <v>4974</v>
      </c>
    </row>
    <row r="1722" spans="1:5">
      <c r="A1722" t="s">
        <v>3879</v>
      </c>
      <c r="B1722" t="s">
        <v>780</v>
      </c>
      <c r="C1722" t="s">
        <v>3192</v>
      </c>
      <c r="D1722" t="s">
        <v>4955</v>
      </c>
      <c r="E1722" t="s">
        <v>4976</v>
      </c>
    </row>
    <row r="1723" spans="1:5">
      <c r="A1723" t="s">
        <v>7267</v>
      </c>
      <c r="B1723" t="s">
        <v>6249</v>
      </c>
      <c r="C1723" t="s">
        <v>977</v>
      </c>
      <c r="D1723" t="s">
        <v>4955</v>
      </c>
      <c r="E1723" t="s">
        <v>139</v>
      </c>
    </row>
    <row r="1724" spans="1:5">
      <c r="A1724" t="s">
        <v>7268</v>
      </c>
      <c r="B1724" t="s">
        <v>775</v>
      </c>
      <c r="C1724" t="s">
        <v>3409</v>
      </c>
      <c r="D1724" t="s">
        <v>4955</v>
      </c>
      <c r="E1724" t="s">
        <v>4978</v>
      </c>
    </row>
    <row r="1725" spans="1:5">
      <c r="A1725" t="s">
        <v>2387</v>
      </c>
      <c r="B1725" t="s">
        <v>6250</v>
      </c>
      <c r="C1725" t="s">
        <v>4979</v>
      </c>
      <c r="D1725" t="s">
        <v>4955</v>
      </c>
      <c r="E1725" t="s">
        <v>4981</v>
      </c>
    </row>
    <row r="1726" spans="1:5">
      <c r="A1726" t="s">
        <v>7269</v>
      </c>
      <c r="B1726" t="s">
        <v>6251</v>
      </c>
      <c r="C1726" t="s">
        <v>4982</v>
      </c>
      <c r="D1726" t="s">
        <v>4955</v>
      </c>
      <c r="E1726" t="s">
        <v>2392</v>
      </c>
    </row>
    <row r="1727" spans="1:5">
      <c r="A1727" t="s">
        <v>5143</v>
      </c>
      <c r="B1727" t="s">
        <v>2560</v>
      </c>
      <c r="C1727" t="s">
        <v>4984</v>
      </c>
      <c r="D1727" t="s">
        <v>4955</v>
      </c>
      <c r="E1727" t="s">
        <v>3046</v>
      </c>
    </row>
    <row r="1728" spans="1:5">
      <c r="A1728" t="s">
        <v>7270</v>
      </c>
      <c r="B1728" t="s">
        <v>2170</v>
      </c>
      <c r="C1728" t="s">
        <v>4986</v>
      </c>
      <c r="D1728" t="s">
        <v>4955</v>
      </c>
      <c r="E1728" t="s">
        <v>2030</v>
      </c>
    </row>
    <row r="1729" spans="1:5">
      <c r="A1729" t="s">
        <v>7271</v>
      </c>
      <c r="B1729" t="s">
        <v>1526</v>
      </c>
      <c r="C1729" t="s">
        <v>1081</v>
      </c>
      <c r="D1729" t="s">
        <v>4955</v>
      </c>
      <c r="E1729" t="s">
        <v>3482</v>
      </c>
    </row>
    <row r="1730" spans="1:5">
      <c r="A1730" t="s">
        <v>7272</v>
      </c>
      <c r="B1730" t="s">
        <v>1923</v>
      </c>
      <c r="C1730" t="s">
        <v>4988</v>
      </c>
      <c r="D1730" t="s">
        <v>4955</v>
      </c>
      <c r="E1730" t="s">
        <v>4990</v>
      </c>
    </row>
    <row r="1731" spans="1:5">
      <c r="A1731" t="s">
        <v>7274</v>
      </c>
      <c r="B1731" t="s">
        <v>6252</v>
      </c>
      <c r="C1731" t="s">
        <v>57</v>
      </c>
      <c r="D1731" t="s">
        <v>4955</v>
      </c>
      <c r="E1731" t="s">
        <v>3679</v>
      </c>
    </row>
    <row r="1732" spans="1:5">
      <c r="A1732" t="s">
        <v>6840</v>
      </c>
      <c r="B1732" t="s">
        <v>48</v>
      </c>
      <c r="C1732" t="s">
        <v>702</v>
      </c>
      <c r="D1732" t="s">
        <v>4955</v>
      </c>
      <c r="E1732" t="s">
        <v>4992</v>
      </c>
    </row>
    <row r="1733" spans="1:5">
      <c r="A1733" t="s">
        <v>4836</v>
      </c>
      <c r="B1733" t="s">
        <v>6253</v>
      </c>
      <c r="C1733" t="s">
        <v>3181</v>
      </c>
      <c r="D1733" t="s">
        <v>4955</v>
      </c>
      <c r="E1733" t="s">
        <v>4994</v>
      </c>
    </row>
    <row r="1734" spans="1:5">
      <c r="A1734" t="s">
        <v>7275</v>
      </c>
      <c r="B1734" t="s">
        <v>319</v>
      </c>
      <c r="C1734" t="s">
        <v>4494</v>
      </c>
      <c r="D1734" t="s">
        <v>4955</v>
      </c>
      <c r="E1734" t="s">
        <v>2124</v>
      </c>
    </row>
    <row r="1735" spans="1:5">
      <c r="A1735" t="s">
        <v>3042</v>
      </c>
      <c r="B1735" t="s">
        <v>6254</v>
      </c>
      <c r="C1735" t="s">
        <v>4997</v>
      </c>
      <c r="D1735" t="s">
        <v>4955</v>
      </c>
      <c r="E1735" t="s">
        <v>4998</v>
      </c>
    </row>
    <row r="1736" spans="1:5">
      <c r="A1736" t="s">
        <v>356</v>
      </c>
      <c r="B1736" t="s">
        <v>4236</v>
      </c>
      <c r="C1736" t="s">
        <v>958</v>
      </c>
      <c r="D1736" t="s">
        <v>4955</v>
      </c>
      <c r="E1736" t="s">
        <v>4308</v>
      </c>
    </row>
    <row r="1737" spans="1:5">
      <c r="A1737" t="s">
        <v>7276</v>
      </c>
      <c r="B1737" t="s">
        <v>806</v>
      </c>
      <c r="C1737" t="s">
        <v>4999</v>
      </c>
      <c r="D1737" t="s">
        <v>4955</v>
      </c>
      <c r="E1737" t="s">
        <v>5000</v>
      </c>
    </row>
    <row r="1738" spans="1:5">
      <c r="A1738" t="s">
        <v>7277</v>
      </c>
      <c r="B1738" t="s">
        <v>4182</v>
      </c>
      <c r="C1738" t="s">
        <v>5003</v>
      </c>
      <c r="D1738" t="s">
        <v>4955</v>
      </c>
      <c r="E1738" t="s">
        <v>5004</v>
      </c>
    </row>
    <row r="1739" spans="1:5">
      <c r="A1739" t="s">
        <v>7278</v>
      </c>
      <c r="B1739" t="s">
        <v>6255</v>
      </c>
      <c r="C1739" t="s">
        <v>1779</v>
      </c>
      <c r="D1739" t="s">
        <v>4955</v>
      </c>
      <c r="E1739" t="s">
        <v>110</v>
      </c>
    </row>
    <row r="1740" spans="1:5">
      <c r="A1740" t="s">
        <v>1228</v>
      </c>
      <c r="B1740" t="s">
        <v>5243</v>
      </c>
      <c r="C1740" t="s">
        <v>5005</v>
      </c>
      <c r="D1740" t="s">
        <v>4955</v>
      </c>
      <c r="E1740" t="s">
        <v>5006</v>
      </c>
    </row>
    <row r="1741" spans="1:5">
      <c r="A1741" t="s">
        <v>3641</v>
      </c>
      <c r="B1741" t="s">
        <v>6256</v>
      </c>
      <c r="C1741" t="s">
        <v>4313</v>
      </c>
      <c r="D1741" t="s">
        <v>4955</v>
      </c>
      <c r="E1741" t="s">
        <v>5007</v>
      </c>
    </row>
    <row r="1742" spans="1:5">
      <c r="A1742" t="s">
        <v>4240</v>
      </c>
      <c r="B1742" t="s">
        <v>210</v>
      </c>
      <c r="C1742" t="s">
        <v>5008</v>
      </c>
      <c r="D1742" t="s">
        <v>4955</v>
      </c>
      <c r="E1742" t="s">
        <v>5010</v>
      </c>
    </row>
    <row r="1743" spans="1:5">
      <c r="A1743" t="s">
        <v>7279</v>
      </c>
      <c r="B1743" t="s">
        <v>3129</v>
      </c>
      <c r="C1743" t="s">
        <v>5011</v>
      </c>
      <c r="D1743" t="s">
        <v>4955</v>
      </c>
      <c r="E1743" t="s">
        <v>556</v>
      </c>
    </row>
    <row r="1744" spans="1:5">
      <c r="A1744" t="s">
        <v>350</v>
      </c>
      <c r="B1744" t="s">
        <v>6257</v>
      </c>
      <c r="C1744" t="s">
        <v>5013</v>
      </c>
      <c r="D1744" t="s">
        <v>4955</v>
      </c>
      <c r="E1744" t="s">
        <v>5015</v>
      </c>
    </row>
    <row r="1745" spans="1:5">
      <c r="A1745" t="s">
        <v>7280</v>
      </c>
      <c r="B1745" t="s">
        <v>4676</v>
      </c>
      <c r="C1745" t="s">
        <v>5017</v>
      </c>
      <c r="D1745" t="s">
        <v>4955</v>
      </c>
      <c r="E1745" t="s">
        <v>4707</v>
      </c>
    </row>
    <row r="1746" spans="1:5">
      <c r="A1746" t="s">
        <v>2282</v>
      </c>
      <c r="B1746" t="s">
        <v>6258</v>
      </c>
      <c r="C1746" t="s">
        <v>2666</v>
      </c>
      <c r="D1746" t="s">
        <v>4955</v>
      </c>
      <c r="E1746" t="s">
        <v>5021</v>
      </c>
    </row>
    <row r="1747" spans="1:5">
      <c r="A1747" t="s">
        <v>5100</v>
      </c>
      <c r="B1747" t="s">
        <v>6260</v>
      </c>
      <c r="C1747" t="s">
        <v>5022</v>
      </c>
      <c r="D1747" t="s">
        <v>4955</v>
      </c>
      <c r="E1747" t="s">
        <v>3490</v>
      </c>
    </row>
    <row r="1748" spans="1:5">
      <c r="A1748" t="s">
        <v>4604</v>
      </c>
      <c r="B1748" t="s">
        <v>152</v>
      </c>
      <c r="C1748" t="s">
        <v>3978</v>
      </c>
      <c r="D1748" t="s">
        <v>4604</v>
      </c>
    </row>
    <row r="1749" spans="1:5">
      <c r="A1749" t="s">
        <v>2956</v>
      </c>
      <c r="B1749" t="s">
        <v>6261</v>
      </c>
      <c r="C1749" t="s">
        <v>5024</v>
      </c>
      <c r="D1749" t="s">
        <v>4604</v>
      </c>
      <c r="E1749" t="s">
        <v>4747</v>
      </c>
    </row>
    <row r="1750" spans="1:5">
      <c r="A1750" t="s">
        <v>7281</v>
      </c>
      <c r="B1750" t="s">
        <v>6263</v>
      </c>
      <c r="C1750" t="s">
        <v>5025</v>
      </c>
      <c r="D1750" t="s">
        <v>4604</v>
      </c>
      <c r="E1750" t="s">
        <v>897</v>
      </c>
    </row>
    <row r="1751" spans="1:5">
      <c r="A1751" t="s">
        <v>5020</v>
      </c>
      <c r="B1751" t="s">
        <v>6264</v>
      </c>
      <c r="C1751" t="s">
        <v>4144</v>
      </c>
      <c r="D1751" t="s">
        <v>4604</v>
      </c>
      <c r="E1751" t="s">
        <v>5027</v>
      </c>
    </row>
    <row r="1752" spans="1:5">
      <c r="A1752" t="s">
        <v>7282</v>
      </c>
      <c r="B1752" t="s">
        <v>6265</v>
      </c>
      <c r="C1752" t="s">
        <v>4637</v>
      </c>
      <c r="D1752" t="s">
        <v>4604</v>
      </c>
      <c r="E1752" t="s">
        <v>3519</v>
      </c>
    </row>
    <row r="1753" spans="1:5">
      <c r="A1753" t="s">
        <v>1828</v>
      </c>
      <c r="B1753" t="s">
        <v>6267</v>
      </c>
      <c r="C1753" t="s">
        <v>1982</v>
      </c>
      <c r="D1753" t="s">
        <v>4604</v>
      </c>
      <c r="E1753" t="s">
        <v>5028</v>
      </c>
    </row>
    <row r="1754" spans="1:5">
      <c r="A1754" t="s">
        <v>4918</v>
      </c>
      <c r="B1754" t="s">
        <v>2617</v>
      </c>
      <c r="C1754" t="s">
        <v>3062</v>
      </c>
      <c r="D1754" t="s">
        <v>4604</v>
      </c>
      <c r="E1754" t="s">
        <v>1904</v>
      </c>
    </row>
    <row r="1755" spans="1:5">
      <c r="A1755" t="s">
        <v>3039</v>
      </c>
      <c r="B1755" t="s">
        <v>6269</v>
      </c>
      <c r="C1755" t="s">
        <v>3035</v>
      </c>
      <c r="D1755" t="s">
        <v>4604</v>
      </c>
      <c r="E1755" t="s">
        <v>4717</v>
      </c>
    </row>
    <row r="1756" spans="1:5">
      <c r="A1756" t="s">
        <v>7283</v>
      </c>
      <c r="B1756" t="s">
        <v>6270</v>
      </c>
      <c r="C1756" t="s">
        <v>3900</v>
      </c>
      <c r="D1756" t="s">
        <v>4604</v>
      </c>
      <c r="E1756" t="s">
        <v>4819</v>
      </c>
    </row>
    <row r="1757" spans="1:5">
      <c r="A1757" t="s">
        <v>7284</v>
      </c>
      <c r="B1757" t="s">
        <v>6271</v>
      </c>
      <c r="C1757" t="s">
        <v>5029</v>
      </c>
      <c r="D1757" t="s">
        <v>4604</v>
      </c>
      <c r="E1757" t="s">
        <v>1358</v>
      </c>
    </row>
    <row r="1758" spans="1:5">
      <c r="A1758" t="s">
        <v>2711</v>
      </c>
      <c r="B1758" t="s">
        <v>6272</v>
      </c>
      <c r="C1758" t="s">
        <v>3714</v>
      </c>
      <c r="D1758" t="s">
        <v>4604</v>
      </c>
      <c r="E1758" t="s">
        <v>3218</v>
      </c>
    </row>
    <row r="1759" spans="1:5">
      <c r="A1759" t="s">
        <v>6982</v>
      </c>
      <c r="B1759" t="s">
        <v>6274</v>
      </c>
      <c r="C1759" t="s">
        <v>2566</v>
      </c>
      <c r="D1759" t="s">
        <v>4604</v>
      </c>
      <c r="E1759" t="s">
        <v>1050</v>
      </c>
    </row>
    <row r="1760" spans="1:5">
      <c r="A1760" t="s">
        <v>7285</v>
      </c>
      <c r="B1760" t="s">
        <v>6275</v>
      </c>
      <c r="C1760" t="s">
        <v>881</v>
      </c>
      <c r="D1760" t="s">
        <v>4604</v>
      </c>
      <c r="E1760" t="s">
        <v>2783</v>
      </c>
    </row>
    <row r="1761" spans="1:5">
      <c r="A1761" t="s">
        <v>1481</v>
      </c>
      <c r="B1761" t="s">
        <v>2649</v>
      </c>
      <c r="C1761" t="s">
        <v>5030</v>
      </c>
      <c r="D1761" t="s">
        <v>4604</v>
      </c>
      <c r="E1761" t="s">
        <v>5031</v>
      </c>
    </row>
    <row r="1762" spans="1:5">
      <c r="A1762" t="s">
        <v>7287</v>
      </c>
      <c r="B1762" t="s">
        <v>6277</v>
      </c>
      <c r="C1762" t="s">
        <v>5</v>
      </c>
      <c r="D1762" t="s">
        <v>4604</v>
      </c>
      <c r="E1762" t="s">
        <v>1830</v>
      </c>
    </row>
    <row r="1763" spans="1:5">
      <c r="A1763" t="s">
        <v>7288</v>
      </c>
      <c r="B1763" t="s">
        <v>6278</v>
      </c>
      <c r="C1763" t="s">
        <v>4374</v>
      </c>
      <c r="D1763" t="s">
        <v>4604</v>
      </c>
      <c r="E1763" t="s">
        <v>5032</v>
      </c>
    </row>
    <row r="1764" spans="1:5">
      <c r="A1764" t="s">
        <v>7289</v>
      </c>
      <c r="B1764" t="s">
        <v>6279</v>
      </c>
      <c r="C1764" t="s">
        <v>3896</v>
      </c>
      <c r="D1764" t="s">
        <v>4604</v>
      </c>
      <c r="E1764" t="s">
        <v>3235</v>
      </c>
    </row>
    <row r="1765" spans="1:5">
      <c r="A1765" t="s">
        <v>7290</v>
      </c>
      <c r="B1765" t="s">
        <v>2048</v>
      </c>
      <c r="C1765" t="s">
        <v>4667</v>
      </c>
      <c r="D1765" t="s">
        <v>4604</v>
      </c>
      <c r="E1765" t="s">
        <v>5035</v>
      </c>
    </row>
    <row r="1766" spans="1:5">
      <c r="A1766" t="s">
        <v>7292</v>
      </c>
      <c r="B1766" t="s">
        <v>5694</v>
      </c>
      <c r="C1766" t="s">
        <v>2482</v>
      </c>
      <c r="D1766" t="s">
        <v>4604</v>
      </c>
      <c r="E1766" t="s">
        <v>1598</v>
      </c>
    </row>
    <row r="1767" spans="1:5">
      <c r="A1767" t="s">
        <v>7293</v>
      </c>
      <c r="B1767" t="s">
        <v>6281</v>
      </c>
      <c r="C1767" t="s">
        <v>5036</v>
      </c>
      <c r="D1767" t="s">
        <v>4604</v>
      </c>
      <c r="E1767" t="s">
        <v>5037</v>
      </c>
    </row>
    <row r="1768" spans="1:5">
      <c r="A1768" t="s">
        <v>3684</v>
      </c>
      <c r="B1768" t="s">
        <v>6282</v>
      </c>
      <c r="C1768" t="s">
        <v>4926</v>
      </c>
      <c r="D1768" t="s">
        <v>4604</v>
      </c>
      <c r="E1768" t="s">
        <v>1022</v>
      </c>
    </row>
    <row r="1769" spans="1:5">
      <c r="A1769" t="s">
        <v>7294</v>
      </c>
      <c r="B1769" t="s">
        <v>6284</v>
      </c>
      <c r="C1769" t="s">
        <v>5040</v>
      </c>
      <c r="D1769" t="s">
        <v>4604</v>
      </c>
      <c r="E1769" t="s">
        <v>5042</v>
      </c>
    </row>
    <row r="1770" spans="1:5">
      <c r="A1770" t="s">
        <v>7295</v>
      </c>
      <c r="B1770" t="s">
        <v>6285</v>
      </c>
      <c r="C1770" t="s">
        <v>4092</v>
      </c>
      <c r="D1770" t="s">
        <v>4604</v>
      </c>
      <c r="E1770" t="s">
        <v>4878</v>
      </c>
    </row>
    <row r="1771" spans="1:5">
      <c r="A1771" t="s">
        <v>6313</v>
      </c>
      <c r="B1771" t="s">
        <v>5409</v>
      </c>
      <c r="C1771" t="s">
        <v>5044</v>
      </c>
      <c r="D1771" t="s">
        <v>4604</v>
      </c>
      <c r="E1771" t="s">
        <v>2556</v>
      </c>
    </row>
    <row r="1772" spans="1:5">
      <c r="A1772" t="s">
        <v>2886</v>
      </c>
      <c r="B1772" t="s">
        <v>6065</v>
      </c>
      <c r="C1772" t="s">
        <v>5045</v>
      </c>
      <c r="D1772" t="s">
        <v>4604</v>
      </c>
      <c r="E1772" t="s">
        <v>2534</v>
      </c>
    </row>
    <row r="1773" spans="1:5">
      <c r="A1773" t="s">
        <v>7296</v>
      </c>
      <c r="B1773" t="s">
        <v>3433</v>
      </c>
      <c r="C1773" t="s">
        <v>2120</v>
      </c>
      <c r="D1773" t="s">
        <v>4604</v>
      </c>
      <c r="E1773" t="s">
        <v>5047</v>
      </c>
    </row>
    <row r="1774" spans="1:5">
      <c r="A1774" t="s">
        <v>951</v>
      </c>
      <c r="B1774" t="s">
        <v>6027</v>
      </c>
      <c r="C1774" t="s">
        <v>5048</v>
      </c>
      <c r="D1774" t="s">
        <v>4604</v>
      </c>
      <c r="E1774" t="s">
        <v>5049</v>
      </c>
    </row>
    <row r="1775" spans="1:5">
      <c r="A1775" t="s">
        <v>7298</v>
      </c>
      <c r="B1775" t="s">
        <v>6286</v>
      </c>
      <c r="C1775" t="s">
        <v>5050</v>
      </c>
      <c r="D1775" t="s">
        <v>4604</v>
      </c>
      <c r="E1775" t="s">
        <v>2807</v>
      </c>
    </row>
    <row r="1776" spans="1:5">
      <c r="A1776" t="s">
        <v>7299</v>
      </c>
      <c r="B1776" t="s">
        <v>6287</v>
      </c>
      <c r="C1776" t="s">
        <v>5051</v>
      </c>
      <c r="D1776" t="s">
        <v>4604</v>
      </c>
      <c r="E1776" t="s">
        <v>2606</v>
      </c>
    </row>
    <row r="1777" spans="1:5">
      <c r="A1777" t="s">
        <v>7134</v>
      </c>
      <c r="B1777" t="s">
        <v>3625</v>
      </c>
      <c r="C1777" t="s">
        <v>2703</v>
      </c>
      <c r="D1777" t="s">
        <v>4604</v>
      </c>
      <c r="E1777" t="s">
        <v>3644</v>
      </c>
    </row>
    <row r="1778" spans="1:5">
      <c r="A1778" t="s">
        <v>7300</v>
      </c>
      <c r="B1778" t="s">
        <v>6288</v>
      </c>
      <c r="C1778" t="s">
        <v>1962</v>
      </c>
      <c r="D1778" t="s">
        <v>4604</v>
      </c>
      <c r="E1778" t="s">
        <v>2850</v>
      </c>
    </row>
    <row r="1779" spans="1:5">
      <c r="A1779" t="s">
        <v>6213</v>
      </c>
      <c r="B1779" t="s">
        <v>2958</v>
      </c>
      <c r="C1779" t="s">
        <v>5053</v>
      </c>
      <c r="D1779" t="s">
        <v>4604</v>
      </c>
      <c r="E1779" t="s">
        <v>4013</v>
      </c>
    </row>
    <row r="1780" spans="1:5">
      <c r="A1780" t="s">
        <v>537</v>
      </c>
      <c r="B1780" t="s">
        <v>6289</v>
      </c>
      <c r="C1780" t="s">
        <v>3823</v>
      </c>
      <c r="D1780" t="s">
        <v>4604</v>
      </c>
      <c r="E1780" t="s">
        <v>5058</v>
      </c>
    </row>
    <row r="1781" spans="1:5">
      <c r="A1781" t="s">
        <v>2280</v>
      </c>
      <c r="B1781" t="s">
        <v>3999</v>
      </c>
      <c r="C1781" t="s">
        <v>902</v>
      </c>
      <c r="D1781" t="s">
        <v>4604</v>
      </c>
      <c r="E1781" t="s">
        <v>464</v>
      </c>
    </row>
    <row r="1782" spans="1:5">
      <c r="A1782" t="s">
        <v>6037</v>
      </c>
      <c r="B1782" t="s">
        <v>4996</v>
      </c>
      <c r="C1782" t="s">
        <v>4215</v>
      </c>
      <c r="D1782" t="s">
        <v>4604</v>
      </c>
      <c r="E1782" t="s">
        <v>157</v>
      </c>
    </row>
    <row r="1783" spans="1:5">
      <c r="A1783" t="s">
        <v>3906</v>
      </c>
      <c r="B1783" t="s">
        <v>5612</v>
      </c>
      <c r="C1783" t="s">
        <v>5059</v>
      </c>
      <c r="D1783" t="s">
        <v>4604</v>
      </c>
      <c r="E1783" t="s">
        <v>5060</v>
      </c>
    </row>
    <row r="1784" spans="1:5">
      <c r="A1784" t="s">
        <v>7301</v>
      </c>
      <c r="B1784" t="s">
        <v>3073</v>
      </c>
      <c r="C1784" t="s">
        <v>5061</v>
      </c>
      <c r="D1784" t="s">
        <v>4604</v>
      </c>
      <c r="E1784" t="s">
        <v>5062</v>
      </c>
    </row>
    <row r="1785" spans="1:5">
      <c r="A1785" t="s">
        <v>665</v>
      </c>
      <c r="B1785" t="s">
        <v>6201</v>
      </c>
      <c r="C1785" t="s">
        <v>5063</v>
      </c>
      <c r="D1785" t="s">
        <v>4604</v>
      </c>
      <c r="E1785" t="s">
        <v>5064</v>
      </c>
    </row>
    <row r="1786" spans="1:5">
      <c r="A1786" t="s">
        <v>5416</v>
      </c>
      <c r="B1786" t="s">
        <v>4030</v>
      </c>
      <c r="C1786" t="s">
        <v>5065</v>
      </c>
      <c r="D1786" t="s">
        <v>4604</v>
      </c>
      <c r="E1786" t="s">
        <v>5066</v>
      </c>
    </row>
    <row r="1787" spans="1:5">
      <c r="A1787" t="s">
        <v>7302</v>
      </c>
      <c r="B1787" t="s">
        <v>6290</v>
      </c>
      <c r="C1787" t="s">
        <v>3702</v>
      </c>
      <c r="D1787" t="s">
        <v>4604</v>
      </c>
      <c r="E1787" t="s">
        <v>5068</v>
      </c>
    </row>
    <row r="1788" spans="1:5">
      <c r="A1788" t="s">
        <v>6194</v>
      </c>
      <c r="B1788" t="s">
        <v>160</v>
      </c>
      <c r="C1788" t="s">
        <v>1202</v>
      </c>
      <c r="D1788" t="s">
        <v>4604</v>
      </c>
      <c r="E1788" t="s">
        <v>2752</v>
      </c>
    </row>
    <row r="1789" spans="1:5">
      <c r="A1789" t="s">
        <v>2501</v>
      </c>
      <c r="B1789" t="s">
        <v>2304</v>
      </c>
      <c r="C1789" t="s">
        <v>5069</v>
      </c>
      <c r="D1789" t="s">
        <v>4604</v>
      </c>
      <c r="E1789" t="s">
        <v>2293</v>
      </c>
    </row>
  </sheetData>
  <phoneticPr fontId="19"/>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3"/>
  <dimension ref="B2:G24"/>
  <sheetViews>
    <sheetView workbookViewId="0">
      <selection activeCell="A82" sqref="A82"/>
    </sheetView>
  </sheetViews>
  <sheetFormatPr defaultRowHeight="13.2"/>
  <cols>
    <col min="2" max="2" width="40" bestFit="1" customWidth="1"/>
    <col min="3" max="3" width="30.21875" bestFit="1" customWidth="1"/>
    <col min="5" max="5" width="5.5546875" bestFit="1" customWidth="1"/>
    <col min="6" max="6" width="21.6640625" bestFit="1" customWidth="1"/>
    <col min="7" max="7" width="9.5546875" bestFit="1" customWidth="1"/>
  </cols>
  <sheetData>
    <row r="1" spans="2:7" ht="13.8"/>
    <row r="2" spans="2:7">
      <c r="B2" s="535" t="s">
        <v>7395</v>
      </c>
      <c r="C2" s="562" t="s">
        <v>7386</v>
      </c>
      <c r="D2" s="543" t="s">
        <v>7396</v>
      </c>
      <c r="E2" s="562" t="s">
        <v>7395</v>
      </c>
      <c r="F2" s="562" t="s">
        <v>2381</v>
      </c>
      <c r="G2" s="543" t="s">
        <v>7396</v>
      </c>
    </row>
    <row r="3" spans="2:7" ht="13.8">
      <c r="B3" s="536" t="s">
        <v>5093</v>
      </c>
      <c r="C3" s="584" t="s">
        <v>6137</v>
      </c>
      <c r="D3" s="544">
        <v>1</v>
      </c>
      <c r="E3" s="626" t="s">
        <v>5093</v>
      </c>
      <c r="F3" s="626" t="s">
        <v>6137</v>
      </c>
      <c r="G3" s="545">
        <v>1</v>
      </c>
    </row>
    <row r="4" spans="2:7">
      <c r="B4" s="536" t="s">
        <v>1208</v>
      </c>
      <c r="C4" s="584" t="s">
        <v>5813</v>
      </c>
      <c r="D4" s="544">
        <v>2</v>
      </c>
    </row>
    <row r="5" spans="2:7">
      <c r="B5" s="536" t="s">
        <v>1208</v>
      </c>
      <c r="C5" s="584" t="s">
        <v>7387</v>
      </c>
      <c r="D5" s="544">
        <v>3</v>
      </c>
    </row>
    <row r="6" spans="2:7">
      <c r="B6" s="536" t="s">
        <v>1208</v>
      </c>
      <c r="C6" s="584" t="s">
        <v>5861</v>
      </c>
      <c r="D6" s="544">
        <v>4</v>
      </c>
    </row>
    <row r="7" spans="2:7">
      <c r="B7" s="536" t="s">
        <v>1208</v>
      </c>
      <c r="C7" s="584" t="s">
        <v>772</v>
      </c>
      <c r="D7" s="544">
        <v>5</v>
      </c>
    </row>
    <row r="8" spans="2:7">
      <c r="B8" s="536" t="s">
        <v>1208</v>
      </c>
      <c r="C8" s="584" t="s">
        <v>1606</v>
      </c>
      <c r="D8" s="544">
        <v>6</v>
      </c>
    </row>
    <row r="9" spans="2:7">
      <c r="B9" s="536" t="s">
        <v>1208</v>
      </c>
      <c r="C9" s="584" t="s">
        <v>2012</v>
      </c>
      <c r="D9" s="544">
        <v>7</v>
      </c>
    </row>
    <row r="10" spans="2:7">
      <c r="B10" s="536" t="s">
        <v>1208</v>
      </c>
      <c r="C10" s="584" t="s">
        <v>5406</v>
      </c>
      <c r="D10" s="544">
        <v>8</v>
      </c>
    </row>
    <row r="11" spans="2:7">
      <c r="B11" s="536" t="s">
        <v>1208</v>
      </c>
      <c r="C11" s="584" t="s">
        <v>74</v>
      </c>
      <c r="D11" s="544">
        <v>9</v>
      </c>
    </row>
    <row r="12" spans="2:7">
      <c r="B12" s="536" t="s">
        <v>1208</v>
      </c>
      <c r="C12" s="584" t="s">
        <v>7388</v>
      </c>
      <c r="D12" s="544">
        <v>10</v>
      </c>
    </row>
    <row r="13" spans="2:7">
      <c r="B13" s="536" t="s">
        <v>4898</v>
      </c>
      <c r="C13" s="584" t="s">
        <v>4243</v>
      </c>
      <c r="D13" s="544">
        <v>11</v>
      </c>
    </row>
    <row r="14" spans="2:7">
      <c r="B14" s="536" t="s">
        <v>4898</v>
      </c>
      <c r="C14" s="584" t="s">
        <v>6783</v>
      </c>
      <c r="D14" s="544">
        <v>12</v>
      </c>
    </row>
    <row r="15" spans="2:7">
      <c r="B15" s="536" t="s">
        <v>4898</v>
      </c>
      <c r="C15" s="584" t="s">
        <v>4882</v>
      </c>
      <c r="D15" s="544">
        <v>13</v>
      </c>
    </row>
    <row r="16" spans="2:7">
      <c r="B16" s="536" t="s">
        <v>4898</v>
      </c>
      <c r="C16" s="584" t="s">
        <v>7389</v>
      </c>
      <c r="D16" s="544">
        <v>14</v>
      </c>
    </row>
    <row r="17" spans="2:4">
      <c r="B17" s="536" t="s">
        <v>4898</v>
      </c>
      <c r="C17" s="584" t="s">
        <v>7390</v>
      </c>
      <c r="D17" s="544">
        <v>15</v>
      </c>
    </row>
    <row r="18" spans="2:4">
      <c r="B18" s="536" t="s">
        <v>4898</v>
      </c>
      <c r="C18" s="584" t="s">
        <v>7392</v>
      </c>
      <c r="D18" s="544">
        <v>16</v>
      </c>
    </row>
    <row r="19" spans="2:4">
      <c r="B19" s="536" t="s">
        <v>4898</v>
      </c>
      <c r="C19" s="584" t="s">
        <v>2475</v>
      </c>
      <c r="D19" s="544">
        <v>17</v>
      </c>
    </row>
    <row r="20" spans="2:4">
      <c r="B20" s="536" t="s">
        <v>4898</v>
      </c>
      <c r="C20" s="584" t="s">
        <v>6660</v>
      </c>
      <c r="D20" s="544">
        <v>18</v>
      </c>
    </row>
    <row r="21" spans="2:4">
      <c r="B21" s="536" t="s">
        <v>4898</v>
      </c>
      <c r="C21" s="584" t="s">
        <v>6568</v>
      </c>
      <c r="D21" s="544">
        <v>19</v>
      </c>
    </row>
    <row r="22" spans="2:4">
      <c r="B22" s="536" t="s">
        <v>4898</v>
      </c>
      <c r="C22" s="584" t="s">
        <v>7393</v>
      </c>
      <c r="D22" s="544">
        <v>20</v>
      </c>
    </row>
    <row r="23" spans="2:4">
      <c r="B23" s="536" t="s">
        <v>4898</v>
      </c>
      <c r="C23" s="584" t="s">
        <v>7394</v>
      </c>
      <c r="D23" s="544">
        <v>21</v>
      </c>
    </row>
    <row r="24" spans="2:4" ht="13.8">
      <c r="B24" s="537" t="s">
        <v>7378</v>
      </c>
      <c r="C24" s="626" t="s">
        <v>4678</v>
      </c>
      <c r="D24" s="545">
        <v>22</v>
      </c>
    </row>
  </sheetData>
  <phoneticPr fontId="19"/>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8</vt:i4>
      </vt:variant>
    </vt:vector>
  </HeadingPairs>
  <TitlesOfParts>
    <vt:vector size="8" baseType="lpstr">
      <vt:lpstr>実施計画様式</vt:lpstr>
      <vt:lpstr>―</vt:lpstr>
      <vt:lpstr>分岐管理シート</vt:lpstr>
      <vt:lpstr xml:space="preserve">【チェックリスト】 </vt:lpstr>
      <vt:lpstr>朱色変色</vt:lpstr>
      <vt:lpstr>計算用</vt:lpstr>
      <vt:lpstr>自治体コード</vt:lpstr>
      <vt:lpstr>参考資料1_対象分野リスト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 </cp:lastModifiedBy>
  <cp:lastPrinted>2023-12-25T14:50:19Z</cp:lastPrinted>
  <dcterms:created xsi:type="dcterms:W3CDTF">2020-11-19T07:11:50Z</dcterms:created>
  <dcterms:modified xsi:type="dcterms:W3CDTF">2024-03-21T07:15:31Z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0x0101006DC57F48F1815946BEABE472F1D39F75</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2024-03-21T07:15:31Z</vt:filetime>
  </property>
</Properties>
</file>